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30" windowWidth="27495" windowHeight="13485"/>
  </bookViews>
  <sheets>
    <sheet name="Rekapitulace stavby" sheetId="1" r:id="rId1"/>
    <sheet name="IO-01 - IO 01 - Splašková..." sheetId="2" r:id="rId2"/>
    <sheet name="IO-02 - IO 02 - Splašková..." sheetId="3" r:id="rId3"/>
    <sheet name="VRN - Vedlejší rozpočtové..." sheetId="4" r:id="rId4"/>
    <sheet name="Pokyny pro vyplnění" sheetId="5" r:id="rId5"/>
  </sheets>
  <definedNames>
    <definedName name="_xlnm._FilterDatabase" localSheetId="1" hidden="1">'IO-01 - IO 01 - Splašková...'!$C$84:$K$449</definedName>
    <definedName name="_xlnm._FilterDatabase" localSheetId="2" hidden="1">'IO-02 - IO 02 - Splašková...'!$C$84:$K$615</definedName>
    <definedName name="_xlnm._FilterDatabase" localSheetId="3" hidden="1">'VRN - Vedlejší rozpočtové...'!$C$81:$K$111</definedName>
    <definedName name="_xlnm.Print_Titles" localSheetId="1">'IO-01 - IO 01 - Splašková...'!$84:$84</definedName>
    <definedName name="_xlnm.Print_Titles" localSheetId="2">'IO-02 - IO 02 - Splašková...'!$84:$84</definedName>
    <definedName name="_xlnm.Print_Titles" localSheetId="0">'Rekapitulace stavby'!$49:$49</definedName>
    <definedName name="_xlnm.Print_Titles" localSheetId="3">'VRN - Vedlejší rozpočtové...'!$81:$81</definedName>
    <definedName name="_xlnm.Print_Area" localSheetId="1">'IO-01 - IO 01 - Splašková...'!$C$4:$J$36,'IO-01 - IO 01 - Splašková...'!$C$42:$J$66,'IO-01 - IO 01 - Splašková...'!$C$72:$K$449</definedName>
    <definedName name="_xlnm.Print_Area" localSheetId="2">'IO-02 - IO 02 - Splašková...'!$C$4:$J$36,'IO-02 - IO 02 - Splašková...'!$C$42:$J$66,'IO-02 - IO 02 - Splašková...'!$C$72:$K$615</definedName>
    <definedName name="_xlnm.Print_Area" localSheetId="4">'Pokyny pro vyplnění'!$B$2:$K$69,'Pokyny pro vyplnění'!$B$72:$K$116,'Pokyny pro vyplnění'!$B$119:$K$188,'Pokyny pro vyplnění'!$B$196:$K$216</definedName>
    <definedName name="_xlnm.Print_Area" localSheetId="0">'Rekapitulace stavby'!$D$4:$AO$33,'Rekapitulace stavby'!$C$39:$AQ$55</definedName>
    <definedName name="_xlnm.Print_Area" localSheetId="3">'VRN - Vedlejší rozpočtové...'!$C$4:$J$36,'VRN - Vedlejší rozpočtové...'!$C$42:$J$63,'VRN - Vedlejší rozpočtové...'!$C$69:$K$111</definedName>
  </definedNames>
  <calcPr calcId="145621"/>
</workbook>
</file>

<file path=xl/calcChain.xml><?xml version="1.0" encoding="utf-8"?>
<calcChain xmlns="http://schemas.openxmlformats.org/spreadsheetml/2006/main">
  <c r="AY54" i="1" l="1"/>
  <c r="AX54" i="1"/>
  <c r="BI110" i="4"/>
  <c r="BH110" i="4"/>
  <c r="BG110" i="4"/>
  <c r="BF110" i="4"/>
  <c r="BE110" i="4"/>
  <c r="T110" i="4"/>
  <c r="R110" i="4"/>
  <c r="P110" i="4"/>
  <c r="BK110" i="4"/>
  <c r="J110" i="4"/>
  <c r="BI108" i="4"/>
  <c r="BH108" i="4"/>
  <c r="BG108" i="4"/>
  <c r="BF108" i="4"/>
  <c r="BE108" i="4"/>
  <c r="T108" i="4"/>
  <c r="T107" i="4" s="1"/>
  <c r="R108" i="4"/>
  <c r="R107" i="4" s="1"/>
  <c r="P108" i="4"/>
  <c r="P107" i="4" s="1"/>
  <c r="BK108" i="4"/>
  <c r="BK107" i="4" s="1"/>
  <c r="J107" i="4" s="1"/>
  <c r="J62" i="4" s="1"/>
  <c r="J108" i="4"/>
  <c r="BI105" i="4"/>
  <c r="BH105" i="4"/>
  <c r="BG105" i="4"/>
  <c r="BF105" i="4"/>
  <c r="T105" i="4"/>
  <c r="R105" i="4"/>
  <c r="P105" i="4"/>
  <c r="BK105" i="4"/>
  <c r="J105" i="4"/>
  <c r="BE105" i="4" s="1"/>
  <c r="BI103" i="4"/>
  <c r="BH103" i="4"/>
  <c r="BG103" i="4"/>
  <c r="BF103" i="4"/>
  <c r="T103" i="4"/>
  <c r="T102" i="4" s="1"/>
  <c r="R103" i="4"/>
  <c r="R102" i="4" s="1"/>
  <c r="P103" i="4"/>
  <c r="P102" i="4" s="1"/>
  <c r="BK103" i="4"/>
  <c r="BK102" i="4" s="1"/>
  <c r="J102" i="4" s="1"/>
  <c r="J61" i="4" s="1"/>
  <c r="J103" i="4"/>
  <c r="BE103" i="4" s="1"/>
  <c r="BI100" i="4"/>
  <c r="BH100" i="4"/>
  <c r="BG100" i="4"/>
  <c r="BF100" i="4"/>
  <c r="BE100" i="4"/>
  <c r="T100" i="4"/>
  <c r="R100" i="4"/>
  <c r="P100" i="4"/>
  <c r="BK100" i="4"/>
  <c r="J100" i="4"/>
  <c r="BI99" i="4"/>
  <c r="BH99" i="4"/>
  <c r="BG99" i="4"/>
  <c r="BF99" i="4"/>
  <c r="BE99" i="4"/>
  <c r="T99" i="4"/>
  <c r="T98" i="4" s="1"/>
  <c r="R99" i="4"/>
  <c r="R98" i="4" s="1"/>
  <c r="P99" i="4"/>
  <c r="P98" i="4" s="1"/>
  <c r="BK99" i="4"/>
  <c r="BK98" i="4" s="1"/>
  <c r="J98" i="4" s="1"/>
  <c r="J60" i="4" s="1"/>
  <c r="J99" i="4"/>
  <c r="BI96" i="4"/>
  <c r="BH96" i="4"/>
  <c r="BG96" i="4"/>
  <c r="BF96" i="4"/>
  <c r="T96" i="4"/>
  <c r="T95" i="4" s="1"/>
  <c r="R96" i="4"/>
  <c r="R95" i="4" s="1"/>
  <c r="P96" i="4"/>
  <c r="P95" i="4" s="1"/>
  <c r="BK96" i="4"/>
  <c r="BK95" i="4" s="1"/>
  <c r="J95" i="4" s="1"/>
  <c r="J59" i="4" s="1"/>
  <c r="J96" i="4"/>
  <c r="BE96" i="4" s="1"/>
  <c r="BI94" i="4"/>
  <c r="BH94" i="4"/>
  <c r="BG94" i="4"/>
  <c r="BF94" i="4"/>
  <c r="BE94" i="4"/>
  <c r="T94" i="4"/>
  <c r="R94" i="4"/>
  <c r="P94" i="4"/>
  <c r="BK94" i="4"/>
  <c r="J94" i="4"/>
  <c r="BI92" i="4"/>
  <c r="BH92" i="4"/>
  <c r="BG92" i="4"/>
  <c r="BF92" i="4"/>
  <c r="BE92" i="4"/>
  <c r="T92" i="4"/>
  <c r="R92" i="4"/>
  <c r="P92" i="4"/>
  <c r="BK92" i="4"/>
  <c r="J92" i="4"/>
  <c r="BI90" i="4"/>
  <c r="BH90" i="4"/>
  <c r="BG90" i="4"/>
  <c r="BF90" i="4"/>
  <c r="BE90" i="4"/>
  <c r="T90" i="4"/>
  <c r="R90" i="4"/>
  <c r="P90" i="4"/>
  <c r="BK90" i="4"/>
  <c r="J90" i="4"/>
  <c r="BI88" i="4"/>
  <c r="BH88" i="4"/>
  <c r="BG88" i="4"/>
  <c r="BF88" i="4"/>
  <c r="BE88" i="4"/>
  <c r="T88" i="4"/>
  <c r="R88" i="4"/>
  <c r="P88" i="4"/>
  <c r="BK88" i="4"/>
  <c r="J88" i="4"/>
  <c r="BI86" i="4"/>
  <c r="BH86" i="4"/>
  <c r="BG86" i="4"/>
  <c r="BF86" i="4"/>
  <c r="BE86" i="4"/>
  <c r="T86" i="4"/>
  <c r="R86" i="4"/>
  <c r="P86" i="4"/>
  <c r="BK86" i="4"/>
  <c r="J86" i="4"/>
  <c r="BI85" i="4"/>
  <c r="F34" i="4" s="1"/>
  <c r="BD54" i="1" s="1"/>
  <c r="BH85" i="4"/>
  <c r="F33" i="4" s="1"/>
  <c r="BC54" i="1" s="1"/>
  <c r="BG85" i="4"/>
  <c r="F32" i="4" s="1"/>
  <c r="BB54" i="1" s="1"/>
  <c r="BF85" i="4"/>
  <c r="F31" i="4" s="1"/>
  <c r="BA54" i="1" s="1"/>
  <c r="BE85" i="4"/>
  <c r="J30" i="4" s="1"/>
  <c r="AV54" i="1" s="1"/>
  <c r="T85" i="4"/>
  <c r="T84" i="4" s="1"/>
  <c r="T83" i="4" s="1"/>
  <c r="T82" i="4" s="1"/>
  <c r="R85" i="4"/>
  <c r="R84" i="4" s="1"/>
  <c r="R83" i="4" s="1"/>
  <c r="R82" i="4" s="1"/>
  <c r="P85" i="4"/>
  <c r="P84" i="4" s="1"/>
  <c r="P83" i="4" s="1"/>
  <c r="P82" i="4" s="1"/>
  <c r="AU54" i="1" s="1"/>
  <c r="BK85" i="4"/>
  <c r="BK84" i="4" s="1"/>
  <c r="J85" i="4"/>
  <c r="J78" i="4"/>
  <c r="F78" i="4"/>
  <c r="F76" i="4"/>
  <c r="E74" i="4"/>
  <c r="E72" i="4"/>
  <c r="J51" i="4"/>
  <c r="F51" i="4"/>
  <c r="F49" i="4"/>
  <c r="E47" i="4"/>
  <c r="J18" i="4"/>
  <c r="E18" i="4"/>
  <c r="F52" i="4" s="1"/>
  <c r="J17" i="4"/>
  <c r="J12" i="4"/>
  <c r="J49" i="4" s="1"/>
  <c r="E7" i="4"/>
  <c r="E45" i="4" s="1"/>
  <c r="AY53" i="1"/>
  <c r="AX53" i="1"/>
  <c r="BI614" i="3"/>
  <c r="BH614" i="3"/>
  <c r="BG614" i="3"/>
  <c r="BF614" i="3"/>
  <c r="BE614" i="3"/>
  <c r="T614" i="3"/>
  <c r="T613" i="3" s="1"/>
  <c r="R614" i="3"/>
  <c r="R613" i="3" s="1"/>
  <c r="P614" i="3"/>
  <c r="P613" i="3" s="1"/>
  <c r="BK614" i="3"/>
  <c r="BK613" i="3" s="1"/>
  <c r="J613" i="3" s="1"/>
  <c r="J65" i="3" s="1"/>
  <c r="J614" i="3"/>
  <c r="BI611" i="3"/>
  <c r="BH611" i="3"/>
  <c r="BG611" i="3"/>
  <c r="BF611" i="3"/>
  <c r="T611" i="3"/>
  <c r="R611" i="3"/>
  <c r="P611" i="3"/>
  <c r="BK611" i="3"/>
  <c r="J611" i="3"/>
  <c r="BE611" i="3" s="1"/>
  <c r="BI609" i="3"/>
  <c r="BH609" i="3"/>
  <c r="BG609" i="3"/>
  <c r="BF609" i="3"/>
  <c r="T609" i="3"/>
  <c r="R609" i="3"/>
  <c r="P609" i="3"/>
  <c r="BK609" i="3"/>
  <c r="J609" i="3"/>
  <c r="BE609" i="3" s="1"/>
  <c r="BI607" i="3"/>
  <c r="BH607" i="3"/>
  <c r="BG607" i="3"/>
  <c r="BF607" i="3"/>
  <c r="T607" i="3"/>
  <c r="R607" i="3"/>
  <c r="P607" i="3"/>
  <c r="BK607" i="3"/>
  <c r="J607" i="3"/>
  <c r="BE607" i="3" s="1"/>
  <c r="BI604" i="3"/>
  <c r="BH604" i="3"/>
  <c r="BG604" i="3"/>
  <c r="BF604" i="3"/>
  <c r="BE604" i="3"/>
  <c r="T604" i="3"/>
  <c r="R604" i="3"/>
  <c r="P604" i="3"/>
  <c r="BK604" i="3"/>
  <c r="J604" i="3"/>
  <c r="BI602" i="3"/>
  <c r="BH602" i="3"/>
  <c r="BG602" i="3"/>
  <c r="BF602" i="3"/>
  <c r="T602" i="3"/>
  <c r="T601" i="3" s="1"/>
  <c r="R602" i="3"/>
  <c r="R601" i="3" s="1"/>
  <c r="P602" i="3"/>
  <c r="P601" i="3" s="1"/>
  <c r="BK602" i="3"/>
  <c r="BK601" i="3" s="1"/>
  <c r="J601" i="3" s="1"/>
  <c r="J64" i="3" s="1"/>
  <c r="J602" i="3"/>
  <c r="BE602" i="3" s="1"/>
  <c r="BI599" i="3"/>
  <c r="BH599" i="3"/>
  <c r="BG599" i="3"/>
  <c r="BF599" i="3"/>
  <c r="T599" i="3"/>
  <c r="R599" i="3"/>
  <c r="P599" i="3"/>
  <c r="BK599" i="3"/>
  <c r="J599" i="3"/>
  <c r="BE599" i="3" s="1"/>
  <c r="BI589" i="3"/>
  <c r="BH589" i="3"/>
  <c r="BG589" i="3"/>
  <c r="BF589" i="3"/>
  <c r="BE589" i="3"/>
  <c r="T589" i="3"/>
  <c r="T588" i="3" s="1"/>
  <c r="R589" i="3"/>
  <c r="R588" i="3" s="1"/>
  <c r="P589" i="3"/>
  <c r="P588" i="3" s="1"/>
  <c r="BK589" i="3"/>
  <c r="BK588" i="3" s="1"/>
  <c r="J588" i="3" s="1"/>
  <c r="J63" i="3" s="1"/>
  <c r="J589" i="3"/>
  <c r="BI586" i="3"/>
  <c r="BH586" i="3"/>
  <c r="BG586" i="3"/>
  <c r="BF586" i="3"/>
  <c r="T586" i="3"/>
  <c r="R586" i="3"/>
  <c r="P586" i="3"/>
  <c r="BK586" i="3"/>
  <c r="J586" i="3"/>
  <c r="BE586" i="3" s="1"/>
  <c r="BI582" i="3"/>
  <c r="BH582" i="3"/>
  <c r="BG582" i="3"/>
  <c r="BF582" i="3"/>
  <c r="BE582" i="3"/>
  <c r="T582" i="3"/>
  <c r="R582" i="3"/>
  <c r="P582" i="3"/>
  <c r="BK582" i="3"/>
  <c r="J582" i="3"/>
  <c r="BI580" i="3"/>
  <c r="BH580" i="3"/>
  <c r="BG580" i="3"/>
  <c r="BF580" i="3"/>
  <c r="BE580" i="3"/>
  <c r="T580" i="3"/>
  <c r="R580" i="3"/>
  <c r="P580" i="3"/>
  <c r="BK580" i="3"/>
  <c r="J580" i="3"/>
  <c r="BI577" i="3"/>
  <c r="BH577" i="3"/>
  <c r="BG577" i="3"/>
  <c r="BF577" i="3"/>
  <c r="BE577" i="3"/>
  <c r="T577" i="3"/>
  <c r="R577" i="3"/>
  <c r="P577" i="3"/>
  <c r="BK577" i="3"/>
  <c r="J577" i="3"/>
  <c r="BI576" i="3"/>
  <c r="BH576" i="3"/>
  <c r="BG576" i="3"/>
  <c r="BF576" i="3"/>
  <c r="BE576" i="3"/>
  <c r="T576" i="3"/>
  <c r="R576" i="3"/>
  <c r="P576" i="3"/>
  <c r="BK576" i="3"/>
  <c r="J576" i="3"/>
  <c r="BI574" i="3"/>
  <c r="BH574" i="3"/>
  <c r="BG574" i="3"/>
  <c r="BF574" i="3"/>
  <c r="BE574" i="3"/>
  <c r="T574" i="3"/>
  <c r="R574" i="3"/>
  <c r="P574" i="3"/>
  <c r="BK574" i="3"/>
  <c r="J574" i="3"/>
  <c r="BI573" i="3"/>
  <c r="BH573" i="3"/>
  <c r="BG573" i="3"/>
  <c r="BF573" i="3"/>
  <c r="BE573" i="3"/>
  <c r="T573" i="3"/>
  <c r="R573" i="3"/>
  <c r="P573" i="3"/>
  <c r="BK573" i="3"/>
  <c r="J573" i="3"/>
  <c r="BI572" i="3"/>
  <c r="BH572" i="3"/>
  <c r="BG572" i="3"/>
  <c r="BF572" i="3"/>
  <c r="BE572" i="3"/>
  <c r="T572" i="3"/>
  <c r="R572" i="3"/>
  <c r="P572" i="3"/>
  <c r="BK572" i="3"/>
  <c r="J572" i="3"/>
  <c r="BI571" i="3"/>
  <c r="BH571" i="3"/>
  <c r="BG571" i="3"/>
  <c r="BF571" i="3"/>
  <c r="BE571" i="3"/>
  <c r="T571" i="3"/>
  <c r="R571" i="3"/>
  <c r="P571" i="3"/>
  <c r="BK571" i="3"/>
  <c r="J571" i="3"/>
  <c r="BI570" i="3"/>
  <c r="BH570" i="3"/>
  <c r="BG570" i="3"/>
  <c r="BF570" i="3"/>
  <c r="BE570" i="3"/>
  <c r="T570" i="3"/>
  <c r="R570" i="3"/>
  <c r="P570" i="3"/>
  <c r="BK570" i="3"/>
  <c r="J570" i="3"/>
  <c r="BI569" i="3"/>
  <c r="BH569" i="3"/>
  <c r="BG569" i="3"/>
  <c r="BF569" i="3"/>
  <c r="BE569" i="3"/>
  <c r="T569" i="3"/>
  <c r="R569" i="3"/>
  <c r="P569" i="3"/>
  <c r="BK569" i="3"/>
  <c r="J569" i="3"/>
  <c r="BI568" i="3"/>
  <c r="BH568" i="3"/>
  <c r="BG568" i="3"/>
  <c r="BF568" i="3"/>
  <c r="BE568" i="3"/>
  <c r="T568" i="3"/>
  <c r="R568" i="3"/>
  <c r="P568" i="3"/>
  <c r="BK568" i="3"/>
  <c r="J568" i="3"/>
  <c r="BI567" i="3"/>
  <c r="BH567" i="3"/>
  <c r="BG567" i="3"/>
  <c r="BF567" i="3"/>
  <c r="BE567" i="3"/>
  <c r="T567" i="3"/>
  <c r="R567" i="3"/>
  <c r="P567" i="3"/>
  <c r="BK567" i="3"/>
  <c r="J567" i="3"/>
  <c r="BI566" i="3"/>
  <c r="BH566" i="3"/>
  <c r="BG566" i="3"/>
  <c r="BF566" i="3"/>
  <c r="BE566" i="3"/>
  <c r="T566" i="3"/>
  <c r="R566" i="3"/>
  <c r="P566" i="3"/>
  <c r="BK566" i="3"/>
  <c r="J566" i="3"/>
  <c r="BI565" i="3"/>
  <c r="BH565" i="3"/>
  <c r="BG565" i="3"/>
  <c r="BF565" i="3"/>
  <c r="BE565" i="3"/>
  <c r="T565" i="3"/>
  <c r="R565" i="3"/>
  <c r="P565" i="3"/>
  <c r="BK565" i="3"/>
  <c r="J565" i="3"/>
  <c r="BI564" i="3"/>
  <c r="BH564" i="3"/>
  <c r="BG564" i="3"/>
  <c r="BF564" i="3"/>
  <c r="BE564" i="3"/>
  <c r="T564" i="3"/>
  <c r="R564" i="3"/>
  <c r="P564" i="3"/>
  <c r="BK564" i="3"/>
  <c r="J564" i="3"/>
  <c r="BI563" i="3"/>
  <c r="BH563" i="3"/>
  <c r="BG563" i="3"/>
  <c r="BF563" i="3"/>
  <c r="BE563" i="3"/>
  <c r="T563" i="3"/>
  <c r="R563" i="3"/>
  <c r="P563" i="3"/>
  <c r="BK563" i="3"/>
  <c r="J563" i="3"/>
  <c r="BI561" i="3"/>
  <c r="BH561" i="3"/>
  <c r="BG561" i="3"/>
  <c r="BF561" i="3"/>
  <c r="BE561" i="3"/>
  <c r="T561" i="3"/>
  <c r="R561" i="3"/>
  <c r="P561" i="3"/>
  <c r="BK561" i="3"/>
  <c r="J561" i="3"/>
  <c r="BI550" i="3"/>
  <c r="BH550" i="3"/>
  <c r="BG550" i="3"/>
  <c r="BF550" i="3"/>
  <c r="BE550" i="3"/>
  <c r="T550" i="3"/>
  <c r="R550" i="3"/>
  <c r="P550" i="3"/>
  <c r="BK550" i="3"/>
  <c r="J550" i="3"/>
  <c r="BI549" i="3"/>
  <c r="BH549" i="3"/>
  <c r="BG549" i="3"/>
  <c r="BF549" i="3"/>
  <c r="BE549" i="3"/>
  <c r="T549" i="3"/>
  <c r="R549" i="3"/>
  <c r="P549" i="3"/>
  <c r="BK549" i="3"/>
  <c r="J549" i="3"/>
  <c r="BI548" i="3"/>
  <c r="BH548" i="3"/>
  <c r="BG548" i="3"/>
  <c r="BF548" i="3"/>
  <c r="BE548" i="3"/>
  <c r="T548" i="3"/>
  <c r="R548" i="3"/>
  <c r="P548" i="3"/>
  <c r="BK548" i="3"/>
  <c r="J548" i="3"/>
  <c r="BI547" i="3"/>
  <c r="BH547" i="3"/>
  <c r="BG547" i="3"/>
  <c r="BF547" i="3"/>
  <c r="BE547" i="3"/>
  <c r="T547" i="3"/>
  <c r="R547" i="3"/>
  <c r="P547" i="3"/>
  <c r="BK547" i="3"/>
  <c r="J547" i="3"/>
  <c r="BI546" i="3"/>
  <c r="BH546" i="3"/>
  <c r="BG546" i="3"/>
  <c r="BF546" i="3"/>
  <c r="BE546" i="3"/>
  <c r="T546" i="3"/>
  <c r="R546" i="3"/>
  <c r="P546" i="3"/>
  <c r="BK546" i="3"/>
  <c r="J546" i="3"/>
  <c r="BI543" i="3"/>
  <c r="BH543" i="3"/>
  <c r="BG543" i="3"/>
  <c r="BF543" i="3"/>
  <c r="BE543" i="3"/>
  <c r="T543" i="3"/>
  <c r="R543" i="3"/>
  <c r="P543" i="3"/>
  <c r="BK543" i="3"/>
  <c r="J543" i="3"/>
  <c r="BI542" i="3"/>
  <c r="BH542" i="3"/>
  <c r="BG542" i="3"/>
  <c r="BF542" i="3"/>
  <c r="BE542" i="3"/>
  <c r="T542" i="3"/>
  <c r="R542" i="3"/>
  <c r="P542" i="3"/>
  <c r="BK542" i="3"/>
  <c r="J542" i="3"/>
  <c r="BI540" i="3"/>
  <c r="BH540" i="3"/>
  <c r="BG540" i="3"/>
  <c r="BF540" i="3"/>
  <c r="BE540" i="3"/>
  <c r="T540" i="3"/>
  <c r="R540" i="3"/>
  <c r="P540" i="3"/>
  <c r="BK540" i="3"/>
  <c r="J540" i="3"/>
  <c r="BI538" i="3"/>
  <c r="BH538" i="3"/>
  <c r="BG538" i="3"/>
  <c r="BF538" i="3"/>
  <c r="BE538" i="3"/>
  <c r="T538" i="3"/>
  <c r="R538" i="3"/>
  <c r="P538" i="3"/>
  <c r="BK538" i="3"/>
  <c r="J538" i="3"/>
  <c r="BI526" i="3"/>
  <c r="BH526" i="3"/>
  <c r="BG526" i="3"/>
  <c r="BF526" i="3"/>
  <c r="BE526" i="3"/>
  <c r="T526" i="3"/>
  <c r="T525" i="3" s="1"/>
  <c r="R526" i="3"/>
  <c r="R525" i="3" s="1"/>
  <c r="P526" i="3"/>
  <c r="P525" i="3" s="1"/>
  <c r="BK526" i="3"/>
  <c r="BK525" i="3" s="1"/>
  <c r="J525" i="3" s="1"/>
  <c r="J62" i="3" s="1"/>
  <c r="J526" i="3"/>
  <c r="BI524" i="3"/>
  <c r="BH524" i="3"/>
  <c r="BG524" i="3"/>
  <c r="BF524" i="3"/>
  <c r="T524" i="3"/>
  <c r="R524" i="3"/>
  <c r="P524" i="3"/>
  <c r="BK524" i="3"/>
  <c r="J524" i="3"/>
  <c r="BE524" i="3" s="1"/>
  <c r="BI521" i="3"/>
  <c r="BH521" i="3"/>
  <c r="BG521" i="3"/>
  <c r="BF521" i="3"/>
  <c r="T521" i="3"/>
  <c r="R521" i="3"/>
  <c r="P521" i="3"/>
  <c r="BK521" i="3"/>
  <c r="J521" i="3"/>
  <c r="BE521" i="3" s="1"/>
  <c r="BI518" i="3"/>
  <c r="BH518" i="3"/>
  <c r="BG518" i="3"/>
  <c r="BF518" i="3"/>
  <c r="T518" i="3"/>
  <c r="R518" i="3"/>
  <c r="P518" i="3"/>
  <c r="BK518" i="3"/>
  <c r="J518" i="3"/>
  <c r="BE518" i="3" s="1"/>
  <c r="BI515" i="3"/>
  <c r="BH515" i="3"/>
  <c r="BG515" i="3"/>
  <c r="BF515" i="3"/>
  <c r="T515" i="3"/>
  <c r="R515" i="3"/>
  <c r="P515" i="3"/>
  <c r="BK515" i="3"/>
  <c r="J515" i="3"/>
  <c r="BE515" i="3" s="1"/>
  <c r="BI509" i="3"/>
  <c r="BH509" i="3"/>
  <c r="BG509" i="3"/>
  <c r="BF509" i="3"/>
  <c r="T509" i="3"/>
  <c r="R509" i="3"/>
  <c r="P509" i="3"/>
  <c r="BK509" i="3"/>
  <c r="J509" i="3"/>
  <c r="BE509" i="3" s="1"/>
  <c r="BI504" i="3"/>
  <c r="BH504" i="3"/>
  <c r="BG504" i="3"/>
  <c r="BF504" i="3"/>
  <c r="T504" i="3"/>
  <c r="R504" i="3"/>
  <c r="P504" i="3"/>
  <c r="BK504" i="3"/>
  <c r="J504" i="3"/>
  <c r="BE504" i="3" s="1"/>
  <c r="BI499" i="3"/>
  <c r="BH499" i="3"/>
  <c r="BG499" i="3"/>
  <c r="BF499" i="3"/>
  <c r="T499" i="3"/>
  <c r="R499" i="3"/>
  <c r="P499" i="3"/>
  <c r="BK499" i="3"/>
  <c r="J499" i="3"/>
  <c r="BE499" i="3" s="1"/>
  <c r="BI493" i="3"/>
  <c r="BH493" i="3"/>
  <c r="BG493" i="3"/>
  <c r="BF493" i="3"/>
  <c r="T493" i="3"/>
  <c r="R493" i="3"/>
  <c r="P493" i="3"/>
  <c r="BK493" i="3"/>
  <c r="J493" i="3"/>
  <c r="BE493" i="3" s="1"/>
  <c r="BI488" i="3"/>
  <c r="BH488" i="3"/>
  <c r="BG488" i="3"/>
  <c r="BF488" i="3"/>
  <c r="T488" i="3"/>
  <c r="R488" i="3"/>
  <c r="P488" i="3"/>
  <c r="BK488" i="3"/>
  <c r="J488" i="3"/>
  <c r="BE488" i="3" s="1"/>
  <c r="BI485" i="3"/>
  <c r="BH485" i="3"/>
  <c r="BG485" i="3"/>
  <c r="BF485" i="3"/>
  <c r="T485" i="3"/>
  <c r="R485" i="3"/>
  <c r="P485" i="3"/>
  <c r="BK485" i="3"/>
  <c r="J485" i="3"/>
  <c r="BE485" i="3" s="1"/>
  <c r="BI482" i="3"/>
  <c r="BH482" i="3"/>
  <c r="BG482" i="3"/>
  <c r="BF482" i="3"/>
  <c r="T482" i="3"/>
  <c r="R482" i="3"/>
  <c r="P482" i="3"/>
  <c r="BK482" i="3"/>
  <c r="J482" i="3"/>
  <c r="BE482" i="3" s="1"/>
  <c r="BI479" i="3"/>
  <c r="BH479" i="3"/>
  <c r="BG479" i="3"/>
  <c r="BF479" i="3"/>
  <c r="T479" i="3"/>
  <c r="R479" i="3"/>
  <c r="P479" i="3"/>
  <c r="BK479" i="3"/>
  <c r="J479" i="3"/>
  <c r="BE479" i="3" s="1"/>
  <c r="BI475" i="3"/>
  <c r="BH475" i="3"/>
  <c r="BG475" i="3"/>
  <c r="BF475" i="3"/>
  <c r="T475" i="3"/>
  <c r="R475" i="3"/>
  <c r="P475" i="3"/>
  <c r="BK475" i="3"/>
  <c r="J475" i="3"/>
  <c r="BE475" i="3" s="1"/>
  <c r="BI473" i="3"/>
  <c r="BH473" i="3"/>
  <c r="BG473" i="3"/>
  <c r="BF473" i="3"/>
  <c r="T473" i="3"/>
  <c r="R473" i="3"/>
  <c r="P473" i="3"/>
  <c r="BK473" i="3"/>
  <c r="J473" i="3"/>
  <c r="BE473" i="3" s="1"/>
  <c r="BI469" i="3"/>
  <c r="BH469" i="3"/>
  <c r="BG469" i="3"/>
  <c r="BF469" i="3"/>
  <c r="T469" i="3"/>
  <c r="R469" i="3"/>
  <c r="P469" i="3"/>
  <c r="BK469" i="3"/>
  <c r="J469" i="3"/>
  <c r="BE469" i="3" s="1"/>
  <c r="BI467" i="3"/>
  <c r="BH467" i="3"/>
  <c r="BG467" i="3"/>
  <c r="BF467" i="3"/>
  <c r="T467" i="3"/>
  <c r="T466" i="3" s="1"/>
  <c r="R467" i="3"/>
  <c r="R466" i="3" s="1"/>
  <c r="P467" i="3"/>
  <c r="P466" i="3" s="1"/>
  <c r="BK467" i="3"/>
  <c r="BK466" i="3" s="1"/>
  <c r="J466" i="3" s="1"/>
  <c r="J61" i="3" s="1"/>
  <c r="J467" i="3"/>
  <c r="BE467" i="3" s="1"/>
  <c r="BI452" i="3"/>
  <c r="BH452" i="3"/>
  <c r="BG452" i="3"/>
  <c r="BF452" i="3"/>
  <c r="BE452" i="3"/>
  <c r="T452" i="3"/>
  <c r="T451" i="3" s="1"/>
  <c r="R452" i="3"/>
  <c r="R451" i="3" s="1"/>
  <c r="P452" i="3"/>
  <c r="P451" i="3" s="1"/>
  <c r="BK452" i="3"/>
  <c r="BK451" i="3" s="1"/>
  <c r="J451" i="3" s="1"/>
  <c r="J60" i="3" s="1"/>
  <c r="J452" i="3"/>
  <c r="BI449" i="3"/>
  <c r="BH449" i="3"/>
  <c r="BG449" i="3"/>
  <c r="BF449" i="3"/>
  <c r="T449" i="3"/>
  <c r="R449" i="3"/>
  <c r="P449" i="3"/>
  <c r="BK449" i="3"/>
  <c r="J449" i="3"/>
  <c r="BE449" i="3" s="1"/>
  <c r="BI448" i="3"/>
  <c r="BH448" i="3"/>
  <c r="BG448" i="3"/>
  <c r="BF448" i="3"/>
  <c r="T448" i="3"/>
  <c r="R448" i="3"/>
  <c r="P448" i="3"/>
  <c r="BK448" i="3"/>
  <c r="J448" i="3"/>
  <c r="BE448" i="3" s="1"/>
  <c r="BI446" i="3"/>
  <c r="BH446" i="3"/>
  <c r="BG446" i="3"/>
  <c r="BF446" i="3"/>
  <c r="T446" i="3"/>
  <c r="R446" i="3"/>
  <c r="P446" i="3"/>
  <c r="BK446" i="3"/>
  <c r="J446" i="3"/>
  <c r="BE446" i="3" s="1"/>
  <c r="BI433" i="3"/>
  <c r="BH433" i="3"/>
  <c r="BG433" i="3"/>
  <c r="BF433" i="3"/>
  <c r="T433" i="3"/>
  <c r="R433" i="3"/>
  <c r="P433" i="3"/>
  <c r="BK433" i="3"/>
  <c r="J433" i="3"/>
  <c r="BE433" i="3" s="1"/>
  <c r="BI431" i="3"/>
  <c r="BH431" i="3"/>
  <c r="BG431" i="3"/>
  <c r="BF431" i="3"/>
  <c r="T431" i="3"/>
  <c r="R431" i="3"/>
  <c r="P431" i="3"/>
  <c r="BK431" i="3"/>
  <c r="J431" i="3"/>
  <c r="BE431" i="3" s="1"/>
  <c r="BI419" i="3"/>
  <c r="BH419" i="3"/>
  <c r="BG419" i="3"/>
  <c r="BF419" i="3"/>
  <c r="T419" i="3"/>
  <c r="T418" i="3" s="1"/>
  <c r="R419" i="3"/>
  <c r="R418" i="3" s="1"/>
  <c r="P419" i="3"/>
  <c r="P418" i="3" s="1"/>
  <c r="BK419" i="3"/>
  <c r="BK418" i="3" s="1"/>
  <c r="J418" i="3" s="1"/>
  <c r="J59" i="3" s="1"/>
  <c r="J419" i="3"/>
  <c r="BE419" i="3" s="1"/>
  <c r="BI416" i="3"/>
  <c r="BH416" i="3"/>
  <c r="BG416" i="3"/>
  <c r="BF416" i="3"/>
  <c r="BE416" i="3"/>
  <c r="T416" i="3"/>
  <c r="R416" i="3"/>
  <c r="P416" i="3"/>
  <c r="BK416" i="3"/>
  <c r="J416" i="3"/>
  <c r="BI402" i="3"/>
  <c r="BH402" i="3"/>
  <c r="BG402" i="3"/>
  <c r="BF402" i="3"/>
  <c r="BE402" i="3"/>
  <c r="T402" i="3"/>
  <c r="R402" i="3"/>
  <c r="P402" i="3"/>
  <c r="BK402" i="3"/>
  <c r="J402" i="3"/>
  <c r="BI388" i="3"/>
  <c r="BH388" i="3"/>
  <c r="BG388" i="3"/>
  <c r="BF388" i="3"/>
  <c r="BE388" i="3"/>
  <c r="T388" i="3"/>
  <c r="R388" i="3"/>
  <c r="P388" i="3"/>
  <c r="BK388" i="3"/>
  <c r="J388" i="3"/>
  <c r="BI385" i="3"/>
  <c r="BH385" i="3"/>
  <c r="BG385" i="3"/>
  <c r="BF385" i="3"/>
  <c r="BE385" i="3"/>
  <c r="T385" i="3"/>
  <c r="R385" i="3"/>
  <c r="P385" i="3"/>
  <c r="BK385" i="3"/>
  <c r="J385" i="3"/>
  <c r="BI383" i="3"/>
  <c r="BH383" i="3"/>
  <c r="BG383" i="3"/>
  <c r="BF383" i="3"/>
  <c r="BE383" i="3"/>
  <c r="T383" i="3"/>
  <c r="R383" i="3"/>
  <c r="P383" i="3"/>
  <c r="BK383" i="3"/>
  <c r="J383" i="3"/>
  <c r="BI370" i="3"/>
  <c r="BH370" i="3"/>
  <c r="BG370" i="3"/>
  <c r="BF370" i="3"/>
  <c r="BE370" i="3"/>
  <c r="T370" i="3"/>
  <c r="R370" i="3"/>
  <c r="P370" i="3"/>
  <c r="BK370" i="3"/>
  <c r="J370" i="3"/>
  <c r="BI362" i="3"/>
  <c r="BH362" i="3"/>
  <c r="BG362" i="3"/>
  <c r="BF362" i="3"/>
  <c r="BE362" i="3"/>
  <c r="T362" i="3"/>
  <c r="R362" i="3"/>
  <c r="P362" i="3"/>
  <c r="BK362" i="3"/>
  <c r="J362" i="3"/>
  <c r="BI354" i="3"/>
  <c r="BH354" i="3"/>
  <c r="BG354" i="3"/>
  <c r="BF354" i="3"/>
  <c r="BE354" i="3"/>
  <c r="T354" i="3"/>
  <c r="R354" i="3"/>
  <c r="P354" i="3"/>
  <c r="BK354" i="3"/>
  <c r="J354" i="3"/>
  <c r="BI346" i="3"/>
  <c r="BH346" i="3"/>
  <c r="BG346" i="3"/>
  <c r="BF346" i="3"/>
  <c r="BE346" i="3"/>
  <c r="T346" i="3"/>
  <c r="R346" i="3"/>
  <c r="P346" i="3"/>
  <c r="BK346" i="3"/>
  <c r="J346" i="3"/>
  <c r="BI345" i="3"/>
  <c r="BH345" i="3"/>
  <c r="BG345" i="3"/>
  <c r="BF345" i="3"/>
  <c r="BE345" i="3"/>
  <c r="T345" i="3"/>
  <c r="R345" i="3"/>
  <c r="P345" i="3"/>
  <c r="BK345" i="3"/>
  <c r="J345" i="3"/>
  <c r="BI344" i="3"/>
  <c r="BH344" i="3"/>
  <c r="BG344" i="3"/>
  <c r="BF344" i="3"/>
  <c r="BE344" i="3"/>
  <c r="T344" i="3"/>
  <c r="R344" i="3"/>
  <c r="P344" i="3"/>
  <c r="BK344" i="3"/>
  <c r="J344" i="3"/>
  <c r="BI340" i="3"/>
  <c r="BH340" i="3"/>
  <c r="BG340" i="3"/>
  <c r="BF340" i="3"/>
  <c r="BE340" i="3"/>
  <c r="T340" i="3"/>
  <c r="R340" i="3"/>
  <c r="P340" i="3"/>
  <c r="BK340" i="3"/>
  <c r="J340" i="3"/>
  <c r="BI328" i="3"/>
  <c r="BH328" i="3"/>
  <c r="BG328" i="3"/>
  <c r="BF328" i="3"/>
  <c r="BE328" i="3"/>
  <c r="T328" i="3"/>
  <c r="R328" i="3"/>
  <c r="P328" i="3"/>
  <c r="BK328" i="3"/>
  <c r="J328" i="3"/>
  <c r="BI327" i="3"/>
  <c r="BH327" i="3"/>
  <c r="BG327" i="3"/>
  <c r="BF327" i="3"/>
  <c r="BE327" i="3"/>
  <c r="T327" i="3"/>
  <c r="R327" i="3"/>
  <c r="P327" i="3"/>
  <c r="BK327" i="3"/>
  <c r="J327" i="3"/>
  <c r="BI326" i="3"/>
  <c r="BH326" i="3"/>
  <c r="BG326" i="3"/>
  <c r="BF326" i="3"/>
  <c r="BE326" i="3"/>
  <c r="T326" i="3"/>
  <c r="R326" i="3"/>
  <c r="P326" i="3"/>
  <c r="BK326" i="3"/>
  <c r="J326" i="3"/>
  <c r="BI321" i="3"/>
  <c r="BH321" i="3"/>
  <c r="BG321" i="3"/>
  <c r="BF321" i="3"/>
  <c r="BE321" i="3"/>
  <c r="T321" i="3"/>
  <c r="R321" i="3"/>
  <c r="P321" i="3"/>
  <c r="BK321" i="3"/>
  <c r="J321" i="3"/>
  <c r="BI308" i="3"/>
  <c r="BH308" i="3"/>
  <c r="BG308" i="3"/>
  <c r="BF308" i="3"/>
  <c r="BE308" i="3"/>
  <c r="T308" i="3"/>
  <c r="R308" i="3"/>
  <c r="P308" i="3"/>
  <c r="BK308" i="3"/>
  <c r="J308" i="3"/>
  <c r="BI307" i="3"/>
  <c r="BH307" i="3"/>
  <c r="BG307" i="3"/>
  <c r="BF307" i="3"/>
  <c r="BE307" i="3"/>
  <c r="T307" i="3"/>
  <c r="R307" i="3"/>
  <c r="P307" i="3"/>
  <c r="BK307" i="3"/>
  <c r="J307" i="3"/>
  <c r="BI306" i="3"/>
  <c r="BH306" i="3"/>
  <c r="BG306" i="3"/>
  <c r="BF306" i="3"/>
  <c r="BE306" i="3"/>
  <c r="T306" i="3"/>
  <c r="R306" i="3"/>
  <c r="P306" i="3"/>
  <c r="BK306" i="3"/>
  <c r="J306" i="3"/>
  <c r="BI294" i="3"/>
  <c r="BH294" i="3"/>
  <c r="BG294" i="3"/>
  <c r="BF294" i="3"/>
  <c r="BE294" i="3"/>
  <c r="T294" i="3"/>
  <c r="R294" i="3"/>
  <c r="P294" i="3"/>
  <c r="BK294" i="3"/>
  <c r="J294" i="3"/>
  <c r="BI292" i="3"/>
  <c r="BH292" i="3"/>
  <c r="BG292" i="3"/>
  <c r="BF292" i="3"/>
  <c r="BE292" i="3"/>
  <c r="T292" i="3"/>
  <c r="R292" i="3"/>
  <c r="P292" i="3"/>
  <c r="BK292" i="3"/>
  <c r="J292" i="3"/>
  <c r="BI287" i="3"/>
  <c r="BH287" i="3"/>
  <c r="BG287" i="3"/>
  <c r="BF287" i="3"/>
  <c r="BE287" i="3"/>
  <c r="T287" i="3"/>
  <c r="R287" i="3"/>
  <c r="P287" i="3"/>
  <c r="BK287" i="3"/>
  <c r="J287" i="3"/>
  <c r="BI285" i="3"/>
  <c r="BH285" i="3"/>
  <c r="BG285" i="3"/>
  <c r="BF285" i="3"/>
  <c r="BE285" i="3"/>
  <c r="T285" i="3"/>
  <c r="R285" i="3"/>
  <c r="P285" i="3"/>
  <c r="BK285" i="3"/>
  <c r="J285" i="3"/>
  <c r="BI255" i="3"/>
  <c r="BH255" i="3"/>
  <c r="BG255" i="3"/>
  <c r="BF255" i="3"/>
  <c r="BE255" i="3"/>
  <c r="T255" i="3"/>
  <c r="R255" i="3"/>
  <c r="P255" i="3"/>
  <c r="BK255" i="3"/>
  <c r="J255" i="3"/>
  <c r="BI225" i="3"/>
  <c r="BH225" i="3"/>
  <c r="BG225" i="3"/>
  <c r="BF225" i="3"/>
  <c r="BE225" i="3"/>
  <c r="T225" i="3"/>
  <c r="R225" i="3"/>
  <c r="P225" i="3"/>
  <c r="BK225" i="3"/>
  <c r="J225" i="3"/>
  <c r="BI223" i="3"/>
  <c r="BH223" i="3"/>
  <c r="BG223" i="3"/>
  <c r="BF223" i="3"/>
  <c r="BE223" i="3"/>
  <c r="T223" i="3"/>
  <c r="R223" i="3"/>
  <c r="P223" i="3"/>
  <c r="BK223" i="3"/>
  <c r="J223" i="3"/>
  <c r="BI194" i="3"/>
  <c r="BH194" i="3"/>
  <c r="BG194" i="3"/>
  <c r="BF194" i="3"/>
  <c r="BE194" i="3"/>
  <c r="T194" i="3"/>
  <c r="R194" i="3"/>
  <c r="P194" i="3"/>
  <c r="BK194" i="3"/>
  <c r="J194" i="3"/>
  <c r="BI165" i="3"/>
  <c r="BH165" i="3"/>
  <c r="BG165" i="3"/>
  <c r="BF165" i="3"/>
  <c r="BE165" i="3"/>
  <c r="T165" i="3"/>
  <c r="R165" i="3"/>
  <c r="P165" i="3"/>
  <c r="BK165" i="3"/>
  <c r="J165" i="3"/>
  <c r="BI149" i="3"/>
  <c r="BH149" i="3"/>
  <c r="BG149" i="3"/>
  <c r="BF149" i="3"/>
  <c r="BE149" i="3"/>
  <c r="T149" i="3"/>
  <c r="R149" i="3"/>
  <c r="P149" i="3"/>
  <c r="BK149" i="3"/>
  <c r="J149" i="3"/>
  <c r="BI138" i="3"/>
  <c r="BH138" i="3"/>
  <c r="BG138" i="3"/>
  <c r="BF138" i="3"/>
  <c r="BE138" i="3"/>
  <c r="T138" i="3"/>
  <c r="R138" i="3"/>
  <c r="P138" i="3"/>
  <c r="BK138" i="3"/>
  <c r="J138" i="3"/>
  <c r="BI125" i="3"/>
  <c r="BH125" i="3"/>
  <c r="BG125" i="3"/>
  <c r="BF125" i="3"/>
  <c r="BE125" i="3"/>
  <c r="T125" i="3"/>
  <c r="R125" i="3"/>
  <c r="P125" i="3"/>
  <c r="BK125" i="3"/>
  <c r="J125" i="3"/>
  <c r="BI123" i="3"/>
  <c r="BH123" i="3"/>
  <c r="BG123" i="3"/>
  <c r="BF123" i="3"/>
  <c r="BE123" i="3"/>
  <c r="T123" i="3"/>
  <c r="R123" i="3"/>
  <c r="P123" i="3"/>
  <c r="BK123" i="3"/>
  <c r="J123" i="3"/>
  <c r="BI121" i="3"/>
  <c r="BH121" i="3"/>
  <c r="BG121" i="3"/>
  <c r="BF121" i="3"/>
  <c r="BE121" i="3"/>
  <c r="T121" i="3"/>
  <c r="R121" i="3"/>
  <c r="P121" i="3"/>
  <c r="BK121" i="3"/>
  <c r="J121" i="3"/>
  <c r="BI108" i="3"/>
  <c r="BH108" i="3"/>
  <c r="BG108" i="3"/>
  <c r="BF108" i="3"/>
  <c r="BE108" i="3"/>
  <c r="T108" i="3"/>
  <c r="R108" i="3"/>
  <c r="P108" i="3"/>
  <c r="BK108" i="3"/>
  <c r="J108" i="3"/>
  <c r="BI101" i="3"/>
  <c r="BH101" i="3"/>
  <c r="BG101" i="3"/>
  <c r="BF101" i="3"/>
  <c r="BE101" i="3"/>
  <c r="T101" i="3"/>
  <c r="R101" i="3"/>
  <c r="P101" i="3"/>
  <c r="BK101" i="3"/>
  <c r="J101" i="3"/>
  <c r="BI92" i="3"/>
  <c r="BH92" i="3"/>
  <c r="BG92" i="3"/>
  <c r="BF92" i="3"/>
  <c r="BE92" i="3"/>
  <c r="T92" i="3"/>
  <c r="R92" i="3"/>
  <c r="P92" i="3"/>
  <c r="BK92" i="3"/>
  <c r="J92" i="3"/>
  <c r="BI88" i="3"/>
  <c r="F34" i="3" s="1"/>
  <c r="BD53" i="1" s="1"/>
  <c r="BH88" i="3"/>
  <c r="F33" i="3" s="1"/>
  <c r="BC53" i="1" s="1"/>
  <c r="BG88" i="3"/>
  <c r="F32" i="3" s="1"/>
  <c r="BB53" i="1" s="1"/>
  <c r="BF88" i="3"/>
  <c r="J31" i="3" s="1"/>
  <c r="AW53" i="1" s="1"/>
  <c r="BE88" i="3"/>
  <c r="F30" i="3" s="1"/>
  <c r="AZ53" i="1" s="1"/>
  <c r="T88" i="3"/>
  <c r="T87" i="3" s="1"/>
  <c r="T86" i="3" s="1"/>
  <c r="T85" i="3" s="1"/>
  <c r="R88" i="3"/>
  <c r="R87" i="3" s="1"/>
  <c r="R86" i="3" s="1"/>
  <c r="R85" i="3" s="1"/>
  <c r="P88" i="3"/>
  <c r="P87" i="3" s="1"/>
  <c r="P86" i="3" s="1"/>
  <c r="P85" i="3" s="1"/>
  <c r="AU53" i="1" s="1"/>
  <c r="BK88" i="3"/>
  <c r="BK87" i="3" s="1"/>
  <c r="J88" i="3"/>
  <c r="J81" i="3"/>
  <c r="F81" i="3"/>
  <c r="F79" i="3"/>
  <c r="E77" i="3"/>
  <c r="E75" i="3"/>
  <c r="J51" i="3"/>
  <c r="F51" i="3"/>
  <c r="F49" i="3"/>
  <c r="E47" i="3"/>
  <c r="J18" i="3"/>
  <c r="E18" i="3"/>
  <c r="F52" i="3" s="1"/>
  <c r="J17" i="3"/>
  <c r="J12" i="3"/>
  <c r="J49" i="3" s="1"/>
  <c r="E7" i="3"/>
  <c r="E45" i="3" s="1"/>
  <c r="T447" i="2"/>
  <c r="P447" i="2"/>
  <c r="R435" i="2"/>
  <c r="P421" i="2"/>
  <c r="AY52" i="1"/>
  <c r="AX52" i="1"/>
  <c r="BI448" i="2"/>
  <c r="BH448" i="2"/>
  <c r="BG448" i="2"/>
  <c r="BF448" i="2"/>
  <c r="BE448" i="2"/>
  <c r="T448" i="2"/>
  <c r="R448" i="2"/>
  <c r="R447" i="2" s="1"/>
  <c r="P448" i="2"/>
  <c r="BK448" i="2"/>
  <c r="BK447" i="2" s="1"/>
  <c r="J447" i="2" s="1"/>
  <c r="J65" i="2" s="1"/>
  <c r="J448" i="2"/>
  <c r="BI445" i="2"/>
  <c r="BH445" i="2"/>
  <c r="BG445" i="2"/>
  <c r="BF445" i="2"/>
  <c r="T445" i="2"/>
  <c r="R445" i="2"/>
  <c r="P445" i="2"/>
  <c r="BK445" i="2"/>
  <c r="J445" i="2"/>
  <c r="BE445" i="2" s="1"/>
  <c r="BI443" i="2"/>
  <c r="BH443" i="2"/>
  <c r="BG443" i="2"/>
  <c r="BF443" i="2"/>
  <c r="T443" i="2"/>
  <c r="R443" i="2"/>
  <c r="P443" i="2"/>
  <c r="BK443" i="2"/>
  <c r="J443" i="2"/>
  <c r="BE443" i="2" s="1"/>
  <c r="BI441" i="2"/>
  <c r="BH441" i="2"/>
  <c r="BG441" i="2"/>
  <c r="BF441" i="2"/>
  <c r="T441" i="2"/>
  <c r="R441" i="2"/>
  <c r="P441" i="2"/>
  <c r="BK441" i="2"/>
  <c r="J441" i="2"/>
  <c r="BE441" i="2" s="1"/>
  <c r="BI438" i="2"/>
  <c r="BH438" i="2"/>
  <c r="BG438" i="2"/>
  <c r="BF438" i="2"/>
  <c r="T438" i="2"/>
  <c r="R438" i="2"/>
  <c r="P438" i="2"/>
  <c r="BK438" i="2"/>
  <c r="J438" i="2"/>
  <c r="BE438" i="2" s="1"/>
  <c r="BI436" i="2"/>
  <c r="BH436" i="2"/>
  <c r="BG436" i="2"/>
  <c r="BF436" i="2"/>
  <c r="T436" i="2"/>
  <c r="T435" i="2" s="1"/>
  <c r="R436" i="2"/>
  <c r="P436" i="2"/>
  <c r="P435" i="2" s="1"/>
  <c r="BK436" i="2"/>
  <c r="BK435" i="2" s="1"/>
  <c r="J435" i="2" s="1"/>
  <c r="J64" i="2" s="1"/>
  <c r="J436" i="2"/>
  <c r="BE436" i="2" s="1"/>
  <c r="BI433" i="2"/>
  <c r="BH433" i="2"/>
  <c r="BG433" i="2"/>
  <c r="BF433" i="2"/>
  <c r="BE433" i="2"/>
  <c r="T433" i="2"/>
  <c r="R433" i="2"/>
  <c r="P433" i="2"/>
  <c r="BK433" i="2"/>
  <c r="J433" i="2"/>
  <c r="BI431" i="2"/>
  <c r="BH431" i="2"/>
  <c r="BG431" i="2"/>
  <c r="BF431" i="2"/>
  <c r="BE431" i="2"/>
  <c r="T431" i="2"/>
  <c r="R431" i="2"/>
  <c r="P431" i="2"/>
  <c r="BK431" i="2"/>
  <c r="J431" i="2"/>
  <c r="BI425" i="2"/>
  <c r="BH425" i="2"/>
  <c r="BG425" i="2"/>
  <c r="BF425" i="2"/>
  <c r="BE425" i="2"/>
  <c r="T425" i="2"/>
  <c r="R425" i="2"/>
  <c r="P425" i="2"/>
  <c r="BK425" i="2"/>
  <c r="J425" i="2"/>
  <c r="BI422" i="2"/>
  <c r="BH422" i="2"/>
  <c r="BG422" i="2"/>
  <c r="BF422" i="2"/>
  <c r="BE422" i="2"/>
  <c r="T422" i="2"/>
  <c r="T421" i="2" s="1"/>
  <c r="R422" i="2"/>
  <c r="R421" i="2" s="1"/>
  <c r="P422" i="2"/>
  <c r="BK422" i="2"/>
  <c r="BK421" i="2" s="1"/>
  <c r="J421" i="2" s="1"/>
  <c r="J63" i="2" s="1"/>
  <c r="J422" i="2"/>
  <c r="BI419" i="2"/>
  <c r="BH419" i="2"/>
  <c r="BG419" i="2"/>
  <c r="BF419" i="2"/>
  <c r="T419" i="2"/>
  <c r="R419" i="2"/>
  <c r="P419" i="2"/>
  <c r="BK419" i="2"/>
  <c r="J419" i="2"/>
  <c r="BE419" i="2" s="1"/>
  <c r="BI417" i="2"/>
  <c r="BH417" i="2"/>
  <c r="BG417" i="2"/>
  <c r="BF417" i="2"/>
  <c r="T417" i="2"/>
  <c r="R417" i="2"/>
  <c r="P417" i="2"/>
  <c r="BK417" i="2"/>
  <c r="J417" i="2"/>
  <c r="BE417" i="2" s="1"/>
  <c r="BI415" i="2"/>
  <c r="BH415" i="2"/>
  <c r="BG415" i="2"/>
  <c r="BF415" i="2"/>
  <c r="T415" i="2"/>
  <c r="R415" i="2"/>
  <c r="P415" i="2"/>
  <c r="BK415" i="2"/>
  <c r="J415" i="2"/>
  <c r="BE415" i="2" s="1"/>
  <c r="BI413" i="2"/>
  <c r="BH413" i="2"/>
  <c r="BG413" i="2"/>
  <c r="BF413" i="2"/>
  <c r="T413" i="2"/>
  <c r="R413" i="2"/>
  <c r="P413" i="2"/>
  <c r="BK413" i="2"/>
  <c r="J413" i="2"/>
  <c r="BE413" i="2" s="1"/>
  <c r="BI412" i="2"/>
  <c r="BH412" i="2"/>
  <c r="BG412" i="2"/>
  <c r="BF412" i="2"/>
  <c r="T412" i="2"/>
  <c r="R412" i="2"/>
  <c r="P412" i="2"/>
  <c r="BK412" i="2"/>
  <c r="J412" i="2"/>
  <c r="BE412" i="2" s="1"/>
  <c r="BI410" i="2"/>
  <c r="BH410" i="2"/>
  <c r="BG410" i="2"/>
  <c r="BF410" i="2"/>
  <c r="T410" i="2"/>
  <c r="R410" i="2"/>
  <c r="P410" i="2"/>
  <c r="BK410" i="2"/>
  <c r="J410" i="2"/>
  <c r="BE410" i="2" s="1"/>
  <c r="BI409" i="2"/>
  <c r="BH409" i="2"/>
  <c r="BG409" i="2"/>
  <c r="BF409" i="2"/>
  <c r="T409" i="2"/>
  <c r="R409" i="2"/>
  <c r="P409" i="2"/>
  <c r="BK409" i="2"/>
  <c r="J409" i="2"/>
  <c r="BE409" i="2" s="1"/>
  <c r="BI408" i="2"/>
  <c r="BH408" i="2"/>
  <c r="BG408" i="2"/>
  <c r="BF408" i="2"/>
  <c r="T408" i="2"/>
  <c r="R408" i="2"/>
  <c r="P408" i="2"/>
  <c r="BK408" i="2"/>
  <c r="J408" i="2"/>
  <c r="BE408" i="2" s="1"/>
  <c r="BI407" i="2"/>
  <c r="BH407" i="2"/>
  <c r="BG407" i="2"/>
  <c r="BF407" i="2"/>
  <c r="T407" i="2"/>
  <c r="R407" i="2"/>
  <c r="P407" i="2"/>
  <c r="BK407" i="2"/>
  <c r="J407" i="2"/>
  <c r="BE407" i="2" s="1"/>
  <c r="BI406" i="2"/>
  <c r="BH406" i="2"/>
  <c r="BG406" i="2"/>
  <c r="BF406" i="2"/>
  <c r="T406" i="2"/>
  <c r="R406" i="2"/>
  <c r="P406" i="2"/>
  <c r="BK406" i="2"/>
  <c r="J406" i="2"/>
  <c r="BE406" i="2" s="1"/>
  <c r="BI405" i="2"/>
  <c r="BH405" i="2"/>
  <c r="BG405" i="2"/>
  <c r="BF405" i="2"/>
  <c r="T405" i="2"/>
  <c r="R405" i="2"/>
  <c r="P405" i="2"/>
  <c r="BK405" i="2"/>
  <c r="J405" i="2"/>
  <c r="BE405" i="2" s="1"/>
  <c r="BI404" i="2"/>
  <c r="BH404" i="2"/>
  <c r="BG404" i="2"/>
  <c r="BF404" i="2"/>
  <c r="T404" i="2"/>
  <c r="R404" i="2"/>
  <c r="P404" i="2"/>
  <c r="BK404" i="2"/>
  <c r="J404" i="2"/>
  <c r="BE404" i="2" s="1"/>
  <c r="BI403" i="2"/>
  <c r="BH403" i="2"/>
  <c r="BG403" i="2"/>
  <c r="BF403" i="2"/>
  <c r="T403" i="2"/>
  <c r="R403" i="2"/>
  <c r="P403" i="2"/>
  <c r="BK403" i="2"/>
  <c r="J403" i="2"/>
  <c r="BE403" i="2" s="1"/>
  <c r="BI402" i="2"/>
  <c r="BH402" i="2"/>
  <c r="BG402" i="2"/>
  <c r="BF402" i="2"/>
  <c r="T402" i="2"/>
  <c r="R402" i="2"/>
  <c r="P402" i="2"/>
  <c r="BK402" i="2"/>
  <c r="J402" i="2"/>
  <c r="BE402" i="2" s="1"/>
  <c r="BI401" i="2"/>
  <c r="BH401" i="2"/>
  <c r="BG401" i="2"/>
  <c r="BF401" i="2"/>
  <c r="T401" i="2"/>
  <c r="R401" i="2"/>
  <c r="P401" i="2"/>
  <c r="BK401" i="2"/>
  <c r="J401" i="2"/>
  <c r="BE401" i="2" s="1"/>
  <c r="BI400" i="2"/>
  <c r="BH400" i="2"/>
  <c r="BG400" i="2"/>
  <c r="BF400" i="2"/>
  <c r="T400" i="2"/>
  <c r="R400" i="2"/>
  <c r="P400" i="2"/>
  <c r="BK400" i="2"/>
  <c r="J400" i="2"/>
  <c r="BE400" i="2" s="1"/>
  <c r="BI398" i="2"/>
  <c r="BH398" i="2"/>
  <c r="BG398" i="2"/>
  <c r="BF398" i="2"/>
  <c r="T398" i="2"/>
  <c r="R398" i="2"/>
  <c r="P398" i="2"/>
  <c r="BK398" i="2"/>
  <c r="J398" i="2"/>
  <c r="BE398" i="2" s="1"/>
  <c r="BI393" i="2"/>
  <c r="BH393" i="2"/>
  <c r="BG393" i="2"/>
  <c r="BF393" i="2"/>
  <c r="T393" i="2"/>
  <c r="R393" i="2"/>
  <c r="P393" i="2"/>
  <c r="BK393" i="2"/>
  <c r="J393" i="2"/>
  <c r="BE393" i="2" s="1"/>
  <c r="BI392" i="2"/>
  <c r="BH392" i="2"/>
  <c r="BG392" i="2"/>
  <c r="BF392" i="2"/>
  <c r="T392" i="2"/>
  <c r="R392" i="2"/>
  <c r="P392" i="2"/>
  <c r="BK392" i="2"/>
  <c r="J392" i="2"/>
  <c r="BE392" i="2" s="1"/>
  <c r="BI391" i="2"/>
  <c r="BH391" i="2"/>
  <c r="BG391" i="2"/>
  <c r="BF391" i="2"/>
  <c r="T391" i="2"/>
  <c r="R391" i="2"/>
  <c r="P391" i="2"/>
  <c r="BK391" i="2"/>
  <c r="J391" i="2"/>
  <c r="BE391" i="2" s="1"/>
  <c r="BI390" i="2"/>
  <c r="BH390" i="2"/>
  <c r="BG390" i="2"/>
  <c r="BF390" i="2"/>
  <c r="T390" i="2"/>
  <c r="R390" i="2"/>
  <c r="P390" i="2"/>
  <c r="BK390" i="2"/>
  <c r="J390" i="2"/>
  <c r="BE390" i="2" s="1"/>
  <c r="BI389" i="2"/>
  <c r="BH389" i="2"/>
  <c r="BG389" i="2"/>
  <c r="BF389" i="2"/>
  <c r="T389" i="2"/>
  <c r="R389" i="2"/>
  <c r="P389" i="2"/>
  <c r="BK389" i="2"/>
  <c r="J389" i="2"/>
  <c r="BE389" i="2" s="1"/>
  <c r="BI386" i="2"/>
  <c r="BH386" i="2"/>
  <c r="BG386" i="2"/>
  <c r="BF386" i="2"/>
  <c r="T386" i="2"/>
  <c r="R386" i="2"/>
  <c r="P386" i="2"/>
  <c r="BK386" i="2"/>
  <c r="J386" i="2"/>
  <c r="BE386" i="2" s="1"/>
  <c r="BI385" i="2"/>
  <c r="BH385" i="2"/>
  <c r="BG385" i="2"/>
  <c r="BF385" i="2"/>
  <c r="T385" i="2"/>
  <c r="R385" i="2"/>
  <c r="P385" i="2"/>
  <c r="BK385" i="2"/>
  <c r="J385" i="2"/>
  <c r="BE385" i="2" s="1"/>
  <c r="BI383" i="2"/>
  <c r="BH383" i="2"/>
  <c r="BG383" i="2"/>
  <c r="BF383" i="2"/>
  <c r="T383" i="2"/>
  <c r="R383" i="2"/>
  <c r="P383" i="2"/>
  <c r="BK383" i="2"/>
  <c r="J383" i="2"/>
  <c r="BE383" i="2" s="1"/>
  <c r="BI381" i="2"/>
  <c r="BH381" i="2"/>
  <c r="BG381" i="2"/>
  <c r="BF381" i="2"/>
  <c r="T381" i="2"/>
  <c r="R381" i="2"/>
  <c r="P381" i="2"/>
  <c r="BK381" i="2"/>
  <c r="J381" i="2"/>
  <c r="BE381" i="2" s="1"/>
  <c r="BI375" i="2"/>
  <c r="BH375" i="2"/>
  <c r="BG375" i="2"/>
  <c r="BF375" i="2"/>
  <c r="BE375" i="2"/>
  <c r="T375" i="2"/>
  <c r="T374" i="2" s="1"/>
  <c r="R375" i="2"/>
  <c r="R374" i="2" s="1"/>
  <c r="P375" i="2"/>
  <c r="P374" i="2" s="1"/>
  <c r="BK375" i="2"/>
  <c r="BK374" i="2" s="1"/>
  <c r="J374" i="2" s="1"/>
  <c r="J62" i="2" s="1"/>
  <c r="J375" i="2"/>
  <c r="BI373" i="2"/>
  <c r="BH373" i="2"/>
  <c r="BG373" i="2"/>
  <c r="BF373" i="2"/>
  <c r="T373" i="2"/>
  <c r="R373" i="2"/>
  <c r="P373" i="2"/>
  <c r="BK373" i="2"/>
  <c r="J373" i="2"/>
  <c r="BE373" i="2" s="1"/>
  <c r="BI369" i="2"/>
  <c r="BH369" i="2"/>
  <c r="BG369" i="2"/>
  <c r="BF369" i="2"/>
  <c r="T369" i="2"/>
  <c r="R369" i="2"/>
  <c r="P369" i="2"/>
  <c r="BK369" i="2"/>
  <c r="J369" i="2"/>
  <c r="BE369" i="2" s="1"/>
  <c r="BI366" i="2"/>
  <c r="BH366" i="2"/>
  <c r="BG366" i="2"/>
  <c r="BF366" i="2"/>
  <c r="BE366" i="2"/>
  <c r="T366" i="2"/>
  <c r="R366" i="2"/>
  <c r="P366" i="2"/>
  <c r="BK366" i="2"/>
  <c r="J366" i="2"/>
  <c r="BI361" i="2"/>
  <c r="BH361" i="2"/>
  <c r="BG361" i="2"/>
  <c r="BF361" i="2"/>
  <c r="BE361" i="2"/>
  <c r="T361" i="2"/>
  <c r="R361" i="2"/>
  <c r="P361" i="2"/>
  <c r="BK361" i="2"/>
  <c r="J361" i="2"/>
  <c r="BI357" i="2"/>
  <c r="BH357" i="2"/>
  <c r="BG357" i="2"/>
  <c r="BF357" i="2"/>
  <c r="BE357" i="2"/>
  <c r="T357" i="2"/>
  <c r="R357" i="2"/>
  <c r="P357" i="2"/>
  <c r="BK357" i="2"/>
  <c r="J357" i="2"/>
  <c r="BI353" i="2"/>
  <c r="BH353" i="2"/>
  <c r="BG353" i="2"/>
  <c r="BF353" i="2"/>
  <c r="BE353" i="2"/>
  <c r="T353" i="2"/>
  <c r="R353" i="2"/>
  <c r="P353" i="2"/>
  <c r="BK353" i="2"/>
  <c r="J353" i="2"/>
  <c r="BI346" i="2"/>
  <c r="BH346" i="2"/>
  <c r="BG346" i="2"/>
  <c r="BF346" i="2"/>
  <c r="BE346" i="2"/>
  <c r="T346" i="2"/>
  <c r="R346" i="2"/>
  <c r="P346" i="2"/>
  <c r="BK346" i="2"/>
  <c r="J346" i="2"/>
  <c r="BI343" i="2"/>
  <c r="BH343" i="2"/>
  <c r="BG343" i="2"/>
  <c r="BF343" i="2"/>
  <c r="BE343" i="2"/>
  <c r="T343" i="2"/>
  <c r="R343" i="2"/>
  <c r="P343" i="2"/>
  <c r="BK343" i="2"/>
  <c r="J343" i="2"/>
  <c r="BI340" i="2"/>
  <c r="BH340" i="2"/>
  <c r="BG340" i="2"/>
  <c r="BF340" i="2"/>
  <c r="BE340" i="2"/>
  <c r="T340" i="2"/>
  <c r="R340" i="2"/>
  <c r="P340" i="2"/>
  <c r="BK340" i="2"/>
  <c r="J340" i="2"/>
  <c r="BI337" i="2"/>
  <c r="BH337" i="2"/>
  <c r="BG337" i="2"/>
  <c r="BF337" i="2"/>
  <c r="BE337" i="2"/>
  <c r="T337" i="2"/>
  <c r="R337" i="2"/>
  <c r="P337" i="2"/>
  <c r="BK337" i="2"/>
  <c r="J337" i="2"/>
  <c r="BI333" i="2"/>
  <c r="BH333" i="2"/>
  <c r="BG333" i="2"/>
  <c r="BF333" i="2"/>
  <c r="BE333" i="2"/>
  <c r="T333" i="2"/>
  <c r="R333" i="2"/>
  <c r="P333" i="2"/>
  <c r="BK333" i="2"/>
  <c r="J333" i="2"/>
  <c r="BI331" i="2"/>
  <c r="BH331" i="2"/>
  <c r="BG331" i="2"/>
  <c r="BF331" i="2"/>
  <c r="BE331" i="2"/>
  <c r="T331" i="2"/>
  <c r="T330" i="2" s="1"/>
  <c r="R331" i="2"/>
  <c r="R330" i="2" s="1"/>
  <c r="P331" i="2"/>
  <c r="P330" i="2" s="1"/>
  <c r="BK331" i="2"/>
  <c r="BK330" i="2" s="1"/>
  <c r="J330" i="2" s="1"/>
  <c r="J61" i="2" s="1"/>
  <c r="J331" i="2"/>
  <c r="BI322" i="2"/>
  <c r="BH322" i="2"/>
  <c r="BG322" i="2"/>
  <c r="BF322" i="2"/>
  <c r="T322" i="2"/>
  <c r="T321" i="2" s="1"/>
  <c r="R322" i="2"/>
  <c r="R321" i="2" s="1"/>
  <c r="P322" i="2"/>
  <c r="P321" i="2" s="1"/>
  <c r="BK322" i="2"/>
  <c r="BK321" i="2" s="1"/>
  <c r="J321" i="2" s="1"/>
  <c r="J60" i="2" s="1"/>
  <c r="J322" i="2"/>
  <c r="BE322" i="2" s="1"/>
  <c r="BI319" i="2"/>
  <c r="BH319" i="2"/>
  <c r="BG319" i="2"/>
  <c r="BF319" i="2"/>
  <c r="BE319" i="2"/>
  <c r="T319" i="2"/>
  <c r="R319" i="2"/>
  <c r="P319" i="2"/>
  <c r="BK319" i="2"/>
  <c r="J319" i="2"/>
  <c r="BI318" i="2"/>
  <c r="BH318" i="2"/>
  <c r="BG318" i="2"/>
  <c r="BF318" i="2"/>
  <c r="BE318" i="2"/>
  <c r="T318" i="2"/>
  <c r="R318" i="2"/>
  <c r="P318" i="2"/>
  <c r="BK318" i="2"/>
  <c r="J318" i="2"/>
  <c r="BI316" i="2"/>
  <c r="BH316" i="2"/>
  <c r="BG316" i="2"/>
  <c r="BF316" i="2"/>
  <c r="BE316" i="2"/>
  <c r="T316" i="2"/>
  <c r="R316" i="2"/>
  <c r="P316" i="2"/>
  <c r="BK316" i="2"/>
  <c r="J316" i="2"/>
  <c r="BI309" i="2"/>
  <c r="BH309" i="2"/>
  <c r="BG309" i="2"/>
  <c r="BF309" i="2"/>
  <c r="BE309" i="2"/>
  <c r="T309" i="2"/>
  <c r="R309" i="2"/>
  <c r="P309" i="2"/>
  <c r="BK309" i="2"/>
  <c r="J309" i="2"/>
  <c r="BI307" i="2"/>
  <c r="BH307" i="2"/>
  <c r="BG307" i="2"/>
  <c r="BF307" i="2"/>
  <c r="BE307" i="2"/>
  <c r="T307" i="2"/>
  <c r="R307" i="2"/>
  <c r="P307" i="2"/>
  <c r="BK307" i="2"/>
  <c r="J307" i="2"/>
  <c r="BI301" i="2"/>
  <c r="BH301" i="2"/>
  <c r="BG301" i="2"/>
  <c r="BF301" i="2"/>
  <c r="BE301" i="2"/>
  <c r="T301" i="2"/>
  <c r="T300" i="2" s="1"/>
  <c r="R301" i="2"/>
  <c r="R300" i="2" s="1"/>
  <c r="P301" i="2"/>
  <c r="P300" i="2" s="1"/>
  <c r="BK301" i="2"/>
  <c r="BK300" i="2" s="1"/>
  <c r="J300" i="2" s="1"/>
  <c r="J59" i="2" s="1"/>
  <c r="J301" i="2"/>
  <c r="BI298" i="2"/>
  <c r="BH298" i="2"/>
  <c r="BG298" i="2"/>
  <c r="BF298" i="2"/>
  <c r="T298" i="2"/>
  <c r="R298" i="2"/>
  <c r="P298" i="2"/>
  <c r="BK298" i="2"/>
  <c r="J298" i="2"/>
  <c r="BE298" i="2" s="1"/>
  <c r="BI290" i="2"/>
  <c r="BH290" i="2"/>
  <c r="BG290" i="2"/>
  <c r="BF290" i="2"/>
  <c r="T290" i="2"/>
  <c r="R290" i="2"/>
  <c r="P290" i="2"/>
  <c r="BK290" i="2"/>
  <c r="J290" i="2"/>
  <c r="BE290" i="2" s="1"/>
  <c r="BI282" i="2"/>
  <c r="BH282" i="2"/>
  <c r="BG282" i="2"/>
  <c r="BF282" i="2"/>
  <c r="T282" i="2"/>
  <c r="R282" i="2"/>
  <c r="P282" i="2"/>
  <c r="BK282" i="2"/>
  <c r="J282" i="2"/>
  <c r="BE282" i="2" s="1"/>
  <c r="BI279" i="2"/>
  <c r="BH279" i="2"/>
  <c r="BG279" i="2"/>
  <c r="BF279" i="2"/>
  <c r="T279" i="2"/>
  <c r="R279" i="2"/>
  <c r="P279" i="2"/>
  <c r="BK279" i="2"/>
  <c r="J279" i="2"/>
  <c r="BE279" i="2" s="1"/>
  <c r="BI277" i="2"/>
  <c r="BH277" i="2"/>
  <c r="BG277" i="2"/>
  <c r="BF277" i="2"/>
  <c r="T277" i="2"/>
  <c r="R277" i="2"/>
  <c r="P277" i="2"/>
  <c r="BK277" i="2"/>
  <c r="J277" i="2"/>
  <c r="BE277" i="2" s="1"/>
  <c r="BI270" i="2"/>
  <c r="BH270" i="2"/>
  <c r="BG270" i="2"/>
  <c r="BF270" i="2"/>
  <c r="T270" i="2"/>
  <c r="R270" i="2"/>
  <c r="P270" i="2"/>
  <c r="BK270" i="2"/>
  <c r="J270" i="2"/>
  <c r="BE270" i="2" s="1"/>
  <c r="BI262" i="2"/>
  <c r="BH262" i="2"/>
  <c r="BG262" i="2"/>
  <c r="BF262" i="2"/>
  <c r="T262" i="2"/>
  <c r="R262" i="2"/>
  <c r="P262" i="2"/>
  <c r="BK262" i="2"/>
  <c r="J262" i="2"/>
  <c r="BE262" i="2" s="1"/>
  <c r="BI254" i="2"/>
  <c r="BH254" i="2"/>
  <c r="BG254" i="2"/>
  <c r="BF254" i="2"/>
  <c r="T254" i="2"/>
  <c r="R254" i="2"/>
  <c r="P254" i="2"/>
  <c r="BK254" i="2"/>
  <c r="J254" i="2"/>
  <c r="BE254" i="2" s="1"/>
  <c r="BI246" i="2"/>
  <c r="BH246" i="2"/>
  <c r="BG246" i="2"/>
  <c r="BF246" i="2"/>
  <c r="BE246" i="2"/>
  <c r="T246" i="2"/>
  <c r="R246" i="2"/>
  <c r="P246" i="2"/>
  <c r="BK246" i="2"/>
  <c r="J246" i="2"/>
  <c r="BI245" i="2"/>
  <c r="BH245" i="2"/>
  <c r="BG245" i="2"/>
  <c r="BF245" i="2"/>
  <c r="BE245" i="2"/>
  <c r="T245" i="2"/>
  <c r="R245" i="2"/>
  <c r="P245" i="2"/>
  <c r="BK245" i="2"/>
  <c r="J245" i="2"/>
  <c r="BI244" i="2"/>
  <c r="BH244" i="2"/>
  <c r="BG244" i="2"/>
  <c r="BF244" i="2"/>
  <c r="BE244" i="2"/>
  <c r="T244" i="2"/>
  <c r="R244" i="2"/>
  <c r="P244" i="2"/>
  <c r="BK244" i="2"/>
  <c r="J244" i="2"/>
  <c r="BI241" i="2"/>
  <c r="BH241" i="2"/>
  <c r="BG241" i="2"/>
  <c r="BF241" i="2"/>
  <c r="BE241" i="2"/>
  <c r="T241" i="2"/>
  <c r="R241" i="2"/>
  <c r="P241" i="2"/>
  <c r="BK241" i="2"/>
  <c r="J241" i="2"/>
  <c r="BI235" i="2"/>
  <c r="BH235" i="2"/>
  <c r="BG235" i="2"/>
  <c r="BF235" i="2"/>
  <c r="BE235" i="2"/>
  <c r="T235" i="2"/>
  <c r="R235" i="2"/>
  <c r="P235" i="2"/>
  <c r="BK235" i="2"/>
  <c r="J235" i="2"/>
  <c r="BI234" i="2"/>
  <c r="BH234" i="2"/>
  <c r="BG234" i="2"/>
  <c r="BF234" i="2"/>
  <c r="BE234" i="2"/>
  <c r="T234" i="2"/>
  <c r="R234" i="2"/>
  <c r="P234" i="2"/>
  <c r="BK234" i="2"/>
  <c r="J234" i="2"/>
  <c r="BI233" i="2"/>
  <c r="BH233" i="2"/>
  <c r="BG233" i="2"/>
  <c r="BF233" i="2"/>
  <c r="BE233" i="2"/>
  <c r="T233" i="2"/>
  <c r="R233" i="2"/>
  <c r="P233" i="2"/>
  <c r="BK233" i="2"/>
  <c r="J233" i="2"/>
  <c r="BI228" i="2"/>
  <c r="BH228" i="2"/>
  <c r="BG228" i="2"/>
  <c r="BF228" i="2"/>
  <c r="BE228" i="2"/>
  <c r="T228" i="2"/>
  <c r="R228" i="2"/>
  <c r="P228" i="2"/>
  <c r="BK228" i="2"/>
  <c r="J228" i="2"/>
  <c r="BI221" i="2"/>
  <c r="BH221" i="2"/>
  <c r="BG221" i="2"/>
  <c r="BF221" i="2"/>
  <c r="BE221" i="2"/>
  <c r="T221" i="2"/>
  <c r="R221" i="2"/>
  <c r="P221" i="2"/>
  <c r="BK221" i="2"/>
  <c r="J221" i="2"/>
  <c r="BI220" i="2"/>
  <c r="BH220" i="2"/>
  <c r="BG220" i="2"/>
  <c r="BF220" i="2"/>
  <c r="BE220" i="2"/>
  <c r="T220" i="2"/>
  <c r="R220" i="2"/>
  <c r="P220" i="2"/>
  <c r="BK220" i="2"/>
  <c r="J220" i="2"/>
  <c r="BI219" i="2"/>
  <c r="BH219" i="2"/>
  <c r="BG219" i="2"/>
  <c r="BF219" i="2"/>
  <c r="BE219" i="2"/>
  <c r="T219" i="2"/>
  <c r="R219" i="2"/>
  <c r="P219" i="2"/>
  <c r="BK219" i="2"/>
  <c r="J219" i="2"/>
  <c r="BI215" i="2"/>
  <c r="BH215" i="2"/>
  <c r="BG215" i="2"/>
  <c r="BF215" i="2"/>
  <c r="BE215" i="2"/>
  <c r="T215" i="2"/>
  <c r="R215" i="2"/>
  <c r="P215" i="2"/>
  <c r="BK215" i="2"/>
  <c r="J215" i="2"/>
  <c r="BI208" i="2"/>
  <c r="BH208" i="2"/>
  <c r="BG208" i="2"/>
  <c r="BF208" i="2"/>
  <c r="BE208" i="2"/>
  <c r="T208" i="2"/>
  <c r="R208" i="2"/>
  <c r="P208" i="2"/>
  <c r="BK208" i="2"/>
  <c r="J208" i="2"/>
  <c r="BI205" i="2"/>
  <c r="BH205" i="2"/>
  <c r="BG205" i="2"/>
  <c r="BF205" i="2"/>
  <c r="BE205" i="2"/>
  <c r="T205" i="2"/>
  <c r="R205" i="2"/>
  <c r="P205" i="2"/>
  <c r="BK205" i="2"/>
  <c r="J205" i="2"/>
  <c r="BI203" i="2"/>
  <c r="BH203" i="2"/>
  <c r="BG203" i="2"/>
  <c r="BF203" i="2"/>
  <c r="BE203" i="2"/>
  <c r="T203" i="2"/>
  <c r="R203" i="2"/>
  <c r="P203" i="2"/>
  <c r="BK203" i="2"/>
  <c r="J203" i="2"/>
  <c r="BI189" i="2"/>
  <c r="BH189" i="2"/>
  <c r="BG189" i="2"/>
  <c r="BF189" i="2"/>
  <c r="BE189" i="2"/>
  <c r="T189" i="2"/>
  <c r="R189" i="2"/>
  <c r="P189" i="2"/>
  <c r="BK189" i="2"/>
  <c r="J189" i="2"/>
  <c r="BI175" i="2"/>
  <c r="BH175" i="2"/>
  <c r="BG175" i="2"/>
  <c r="BF175" i="2"/>
  <c r="BE175" i="2"/>
  <c r="T175" i="2"/>
  <c r="R175" i="2"/>
  <c r="P175" i="2"/>
  <c r="BK175" i="2"/>
  <c r="J175" i="2"/>
  <c r="BI173" i="2"/>
  <c r="BH173" i="2"/>
  <c r="BG173" i="2"/>
  <c r="BF173" i="2"/>
  <c r="BE173" i="2"/>
  <c r="T173" i="2"/>
  <c r="R173" i="2"/>
  <c r="P173" i="2"/>
  <c r="BK173" i="2"/>
  <c r="J173" i="2"/>
  <c r="BI160" i="2"/>
  <c r="BH160" i="2"/>
  <c r="BG160" i="2"/>
  <c r="BF160" i="2"/>
  <c r="BE160" i="2"/>
  <c r="T160" i="2"/>
  <c r="R160" i="2"/>
  <c r="P160" i="2"/>
  <c r="BK160" i="2"/>
  <c r="J160" i="2"/>
  <c r="BI147" i="2"/>
  <c r="BH147" i="2"/>
  <c r="BG147" i="2"/>
  <c r="BF147" i="2"/>
  <c r="BE147" i="2"/>
  <c r="T147" i="2"/>
  <c r="R147" i="2"/>
  <c r="P147" i="2"/>
  <c r="BK147" i="2"/>
  <c r="J147" i="2"/>
  <c r="BI137" i="2"/>
  <c r="BH137" i="2"/>
  <c r="BG137" i="2"/>
  <c r="BF137" i="2"/>
  <c r="BE137" i="2"/>
  <c r="T137" i="2"/>
  <c r="R137" i="2"/>
  <c r="P137" i="2"/>
  <c r="BK137" i="2"/>
  <c r="J137" i="2"/>
  <c r="BI132" i="2"/>
  <c r="BH132" i="2"/>
  <c r="BG132" i="2"/>
  <c r="BF132" i="2"/>
  <c r="BE132" i="2"/>
  <c r="T132" i="2"/>
  <c r="R132" i="2"/>
  <c r="P132" i="2"/>
  <c r="BK132" i="2"/>
  <c r="J132" i="2"/>
  <c r="BI125" i="2"/>
  <c r="BH125" i="2"/>
  <c r="BG125" i="2"/>
  <c r="BF125" i="2"/>
  <c r="BE125" i="2"/>
  <c r="T125" i="2"/>
  <c r="R125" i="2"/>
  <c r="P125" i="2"/>
  <c r="BK125" i="2"/>
  <c r="J125" i="2"/>
  <c r="BI123" i="2"/>
  <c r="BH123" i="2"/>
  <c r="BG123" i="2"/>
  <c r="BF123" i="2"/>
  <c r="BE123" i="2"/>
  <c r="T123" i="2"/>
  <c r="R123" i="2"/>
  <c r="P123" i="2"/>
  <c r="BK123" i="2"/>
  <c r="J123" i="2"/>
  <c r="BI121" i="2"/>
  <c r="BH121" i="2"/>
  <c r="BG121" i="2"/>
  <c r="BF121" i="2"/>
  <c r="BE121" i="2"/>
  <c r="T121" i="2"/>
  <c r="R121" i="2"/>
  <c r="P121" i="2"/>
  <c r="BK121" i="2"/>
  <c r="J121" i="2"/>
  <c r="BI115" i="2"/>
  <c r="BH115" i="2"/>
  <c r="BG115" i="2"/>
  <c r="BF115" i="2"/>
  <c r="BE115" i="2"/>
  <c r="T115" i="2"/>
  <c r="R115" i="2"/>
  <c r="P115" i="2"/>
  <c r="BK115" i="2"/>
  <c r="J115" i="2"/>
  <c r="BI106" i="2"/>
  <c r="BH106" i="2"/>
  <c r="BG106" i="2"/>
  <c r="BF106" i="2"/>
  <c r="BE106" i="2"/>
  <c r="T106" i="2"/>
  <c r="R106" i="2"/>
  <c r="P106" i="2"/>
  <c r="BK106" i="2"/>
  <c r="J106" i="2"/>
  <c r="BI100" i="2"/>
  <c r="BH100" i="2"/>
  <c r="BG100" i="2"/>
  <c r="BF100" i="2"/>
  <c r="BE100" i="2"/>
  <c r="T100" i="2"/>
  <c r="R100" i="2"/>
  <c r="P100" i="2"/>
  <c r="BK100" i="2"/>
  <c r="J100" i="2"/>
  <c r="BI93" i="2"/>
  <c r="BH93" i="2"/>
  <c r="BG93" i="2"/>
  <c r="BF93" i="2"/>
  <c r="BE93" i="2"/>
  <c r="T93" i="2"/>
  <c r="R93" i="2"/>
  <c r="P93" i="2"/>
  <c r="BK93" i="2"/>
  <c r="J93" i="2"/>
  <c r="BI88" i="2"/>
  <c r="F34" i="2" s="1"/>
  <c r="BD52" i="1" s="1"/>
  <c r="BH88" i="2"/>
  <c r="F33" i="2" s="1"/>
  <c r="BC52" i="1" s="1"/>
  <c r="BG88" i="2"/>
  <c r="F32" i="2" s="1"/>
  <c r="BB52" i="1" s="1"/>
  <c r="BF88" i="2"/>
  <c r="BE88" i="2"/>
  <c r="T88" i="2"/>
  <c r="T87" i="2" s="1"/>
  <c r="T86" i="2" s="1"/>
  <c r="T85" i="2" s="1"/>
  <c r="R88" i="2"/>
  <c r="R87" i="2" s="1"/>
  <c r="R86" i="2" s="1"/>
  <c r="R85" i="2" s="1"/>
  <c r="P88" i="2"/>
  <c r="P87" i="2" s="1"/>
  <c r="P86" i="2" s="1"/>
  <c r="P85" i="2" s="1"/>
  <c r="AU52" i="1" s="1"/>
  <c r="BK88" i="2"/>
  <c r="BK87" i="2" s="1"/>
  <c r="J88" i="2"/>
  <c r="J81" i="2"/>
  <c r="F81" i="2"/>
  <c r="F79" i="2"/>
  <c r="E77" i="2"/>
  <c r="E75" i="2"/>
  <c r="J51" i="2"/>
  <c r="F51" i="2"/>
  <c r="F49" i="2"/>
  <c r="E47" i="2"/>
  <c r="E45" i="2"/>
  <c r="J18" i="2"/>
  <c r="E18" i="2"/>
  <c r="F52" i="2" s="1"/>
  <c r="J17" i="2"/>
  <c r="J12" i="2"/>
  <c r="J49" i="2" s="1"/>
  <c r="E7" i="2"/>
  <c r="BD51" i="1"/>
  <c r="W30" i="1" s="1"/>
  <c r="BC51" i="1"/>
  <c r="W29" i="1" s="1"/>
  <c r="BB51" i="1"/>
  <c r="W28" i="1" s="1"/>
  <c r="AY51" i="1"/>
  <c r="AU51" i="1"/>
  <c r="AS51" i="1"/>
  <c r="L47" i="1"/>
  <c r="AM46" i="1"/>
  <c r="L46" i="1"/>
  <c r="AM44" i="1"/>
  <c r="L44" i="1"/>
  <c r="L42" i="1"/>
  <c r="L41" i="1"/>
  <c r="F82" i="2" l="1"/>
  <c r="J30" i="2"/>
  <c r="AV52" i="1" s="1"/>
  <c r="AT52" i="1" s="1"/>
  <c r="F30" i="2"/>
  <c r="AZ52" i="1" s="1"/>
  <c r="AZ51" i="1" s="1"/>
  <c r="J79" i="2"/>
  <c r="J31" i="2"/>
  <c r="AW52" i="1" s="1"/>
  <c r="F31" i="2"/>
  <c r="BA52" i="1" s="1"/>
  <c r="J87" i="3"/>
  <c r="J58" i="3" s="1"/>
  <c r="BK86" i="3"/>
  <c r="BK83" i="4"/>
  <c r="J84" i="4"/>
  <c r="J58" i="4" s="1"/>
  <c r="AX51" i="1"/>
  <c r="J87" i="2"/>
  <c r="J58" i="2" s="1"/>
  <c r="BK86" i="2"/>
  <c r="J30" i="3"/>
  <c r="AV53" i="1" s="1"/>
  <c r="AT53" i="1" s="1"/>
  <c r="F79" i="4"/>
  <c r="J31" i="4"/>
  <c r="AW54" i="1" s="1"/>
  <c r="AT54" i="1" s="1"/>
  <c r="F82" i="3"/>
  <c r="F31" i="3"/>
  <c r="BA53" i="1" s="1"/>
  <c r="J76" i="4"/>
  <c r="F30" i="4"/>
  <c r="AZ54" i="1" s="1"/>
  <c r="J79" i="3"/>
  <c r="BA51" i="1" l="1"/>
  <c r="BK85" i="3"/>
  <c r="J85" i="3" s="1"/>
  <c r="J86" i="3"/>
  <c r="J57" i="3" s="1"/>
  <c r="J86" i="2"/>
  <c r="J57" i="2" s="1"/>
  <c r="BK85" i="2"/>
  <c r="J85" i="2" s="1"/>
  <c r="J83" i="4"/>
  <c r="J57" i="4" s="1"/>
  <c r="BK82" i="4"/>
  <c r="J82" i="4" s="1"/>
  <c r="AV51" i="1"/>
  <c r="W26" i="1"/>
  <c r="AK26" i="1" l="1"/>
  <c r="J27" i="2"/>
  <c r="J56" i="2"/>
  <c r="J56" i="4"/>
  <c r="J27" i="4"/>
  <c r="J56" i="3"/>
  <c r="J27" i="3"/>
  <c r="W27" i="1"/>
  <c r="AW51" i="1"/>
  <c r="AK27" i="1" s="1"/>
  <c r="J36" i="3" l="1"/>
  <c r="AG53" i="1"/>
  <c r="AN53" i="1" s="1"/>
  <c r="AG54" i="1"/>
  <c r="AN54" i="1" s="1"/>
  <c r="J36" i="4"/>
  <c r="AG52" i="1"/>
  <c r="J36" i="2"/>
  <c r="AT51" i="1"/>
  <c r="AN52" i="1" l="1"/>
  <c r="AG51" i="1"/>
  <c r="AK23" i="1" l="1"/>
  <c r="AK32" i="1" s="1"/>
  <c r="AN51" i="1"/>
</calcChain>
</file>

<file path=xl/sharedStrings.xml><?xml version="1.0" encoding="utf-8"?>
<sst xmlns="http://schemas.openxmlformats.org/spreadsheetml/2006/main" count="9824" uniqueCount="1325">
  <si>
    <t>Export VZ</t>
  </si>
  <si>
    <t>List obsahuje:</t>
  </si>
  <si>
    <t>1) Rekapitulace stavby</t>
  </si>
  <si>
    <t>2) Rekapitulace objektů stavby a soupisů prací</t>
  </si>
  <si>
    <t>3.0</t>
  </si>
  <si>
    <t>ZAMOK</t>
  </si>
  <si>
    <t>False</t>
  </si>
  <si>
    <t>{e204713a-4bb8-4c2b-b3b6-a7d4252674d6}</t>
  </si>
  <si>
    <t>0,01</t>
  </si>
  <si>
    <t>21</t>
  </si>
  <si>
    <t>15</t>
  </si>
  <si>
    <t>REKAPITULACE STAVBY</t>
  </si>
  <si>
    <t>v ---  níže se nacházejí doplnkové a pomocné údaje k sestavám  --- v</t>
  </si>
  <si>
    <t>Návod na vyplnění</t>
  </si>
  <si>
    <t>0,001</t>
  </si>
  <si>
    <t>Kód:</t>
  </si>
  <si>
    <t>Skudly-LhotaGf</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</si>
  <si>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</si>
  <si>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</si>
  <si>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Splašková kanalizace Škudly a Lhota pod Přeloučí</t>
  </si>
  <si>
    <t>0,1</t>
  </si>
  <si>
    <t>KSO:</t>
  </si>
  <si>
    <t>827 21</t>
  </si>
  <si>
    <t>CC-CZ:</t>
  </si>
  <si>
    <t/>
  </si>
  <si>
    <t>1</t>
  </si>
  <si>
    <t>Místo:</t>
  </si>
  <si>
    <t>k.ú. Škudly a Lhota pod Přeloučí</t>
  </si>
  <si>
    <t>Datum:</t>
  </si>
  <si>
    <t>16.12.2015</t>
  </si>
  <si>
    <t>10</t>
  </si>
  <si>
    <t>100</t>
  </si>
  <si>
    <t>Zadavatel:</t>
  </si>
  <si>
    <t>IČ:</t>
  </si>
  <si>
    <t>VaK Pardubice a.s., Teplého 2014, Pardubice 530 02</t>
  </si>
  <si>
    <t>DIČ:</t>
  </si>
  <si>
    <t>Uchazeč:</t>
  </si>
  <si>
    <t>Vyplň údaj</t>
  </si>
  <si>
    <t>Projektant:</t>
  </si>
  <si>
    <t>IKKO Hradec Králové, s.r.o., Bří. Štefanů 238, HK</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</si>
  <si>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</si>
  <si>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</si>
  <si>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</si>
  <si>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</si>
  <si>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</si>
  <si>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</si>
  <si>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</si>
  <si>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</si>
  <si>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</si>
  <si>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</si>
  <si>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</si>
  <si>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</si>
  <si>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</si>
  <si>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</si>
  <si>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</si>
  <si>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</si>
  <si>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</si>
  <si>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</si>
  <si>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</si>
  <si>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</si>
  <si>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</si>
  <si>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</si>
  <si>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</si>
  <si>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</si>
  <si>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</si>
  <si>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</si>
  <si>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</si>
  <si>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</si>
  <si>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</si>
  <si>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</si>
  <si>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</si>
  <si>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</si>
  <si>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</si>
  <si>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</si>
  <si>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</si>
  <si>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</si>
  <si>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</si>
  <si>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</si>
  <si>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</si>
  <si>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</si>
  <si>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IO-01</t>
  </si>
  <si>
    <t>IO 01 - Splašková kanalizace Škudly</t>
  </si>
  <si>
    <t>STA</t>
  </si>
  <si>
    <t>{30df1a9c-0624-408e-8de3-dfa93acaa236}</t>
  </si>
  <si>
    <t>2</t>
  </si>
  <si>
    <t>IO-02</t>
  </si>
  <si>
    <t>IO 02 - Splašková kanalizace Lhota pod Přeloučí</t>
  </si>
  <si>
    <t>{9115a19c-2eea-45fb-b2f7-a3313bba8f53}</t>
  </si>
  <si>
    <t>VRN</t>
  </si>
  <si>
    <t>Vedlejší rozpočtové náklady</t>
  </si>
  <si>
    <t>{4a03162f-4dec-4e25-ba4b-62f987374037}</t>
  </si>
  <si>
    <t>1) Krycí list soupisu</t>
  </si>
  <si>
    <t>2) Rekapitulace</t>
  </si>
  <si>
    <t>3) Soupis prací</t>
  </si>
  <si>
    <t>Zpět na list:</t>
  </si>
  <si>
    <t>Rekapitulace stavby</t>
  </si>
  <si>
    <t>KRYCÍ LIST SOUPISU</t>
  </si>
  <si>
    <t>Objekt:</t>
  </si>
  <si>
    <t>IO-01 - IO 01 - Splašková kanalizace Škudly</t>
  </si>
  <si>
    <t>REKAPITULACE ČLENĚNÍ SOUPISU PRACÍ</t>
  </si>
  <si>
    <t>Kód dílu - Popis</t>
  </si>
  <si>
    <t>Cena celkem [CZK]</t>
  </si>
  <si>
    <t>Náklady soupisu celkem</t>
  </si>
  <si>
    <t>-1</t>
  </si>
  <si>
    <t>HSV - HSV</t>
  </si>
  <si>
    <t xml:space="preserve">    1 - Zemní práce</t>
  </si>
  <si>
    <t xml:space="preserve">    2 - Zakládání</t>
  </si>
  <si>
    <t xml:space="preserve">    4 - Vodorovné konstrukce</t>
  </si>
  <si>
    <t xml:space="preserve">    5 - Komunikace</t>
  </si>
  <si>
    <t xml:space="preserve">    8 - Trubní vedení</t>
  </si>
  <si>
    <t xml:space="preserve">    9 - Ostatní konstrukce a práce-bourání</t>
  </si>
  <si>
    <t xml:space="preserve">    997 - Přesun sutě</t>
  </si>
  <si>
    <t xml:space="preserve">    998 -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</si>
  <si>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</si>
  <si>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</si>
  <si>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</si>
  <si>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</si>
  <si>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</si>
  <si>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</si>
  <si>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</si>
  <si>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</si>
  <si>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</si>
  <si>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</si>
  <si>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</si>
  <si>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</si>
  <si>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</si>
  <si>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</si>
  <si>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</si>
  <si>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ROZPOCET</t>
  </si>
  <si>
    <t>Zemní práce</t>
  </si>
  <si>
    <t>K</t>
  </si>
  <si>
    <t>113106241</t>
  </si>
  <si>
    <t>Rozebrání dlažeb a dílců komunikací pro pěší, vozovek a ploch s přemístěním hmot na skládku na vzdálenost do 3 m nebo s naložením na dopravní prostředek vozovek a ploch, s jakoukoliv výplní spár ze silničních dílců v jakékoliv ploše a jakýchkoliv rozměrů se spárami zalitými živicí nebo cementovou maltou, kladených do lože z kameniva nebo živice</t>
  </si>
  <si>
    <t>m2</t>
  </si>
  <si>
    <t>CS ÚRS 2015 01</t>
  </si>
  <si>
    <t>4</t>
  </si>
  <si>
    <t>-2055875354</t>
  </si>
  <si>
    <t>PSC</t>
  </si>
  <si>
    <t xml:space="preserve">Poznámka k souboru cen:_x000D_
1. Ceny jsou určeny pro rozebrání dlažeb a dílců včetně odstranění lože. 2. Ceny nelze použít pro rozebrání dlažeb uložených do betonového lože nebo do cementové malty, které se oceňují cenami -7130, -7131, -7132, -7170, -7171, -7172, -7230, -7231 a -7232 Odstranění podkladů nebo krytů z betonu prostého; pro volbu těchto cen je rozhodující tloušťka bourané dlažby včetně lože nebo podkladu. 3. U komunikací pro pěší a u vozovek a ploch menších než 50 m2 jsou ceny určeny pro ruční rozebrání, u vozovek a ploch větších než 50 m2 pro rozebrání strojní. 4. V cenách nejsou započteny náklady na popř. nutné očištění: a) dlažebních nebo mozaikových kostek, které se oceňuje cenami souboru cen 979 07-11 Očištění vybouraných dlažebních kostek části C01 tohoto ceníku, b) betonových, kameninových nebo kamenných desek nebo dlaždic, které se oceňuje cenami souboru cen 979 0 . - . . Očištění vybouraných obrubníků, krajníků, desek nebo dílců části C01 tohoto ceníku. 5. Přemístění vybourané dlažby včetně materiálu z lože a spár na vzdálenost přes 3 m se oceňuje cenami souborů cen 997 22-1 Vodorovná doprava suti a vybouraných hmot. </t>
  </si>
  <si>
    <t>P</t>
  </si>
  <si>
    <t>Poznámka k položce:
panely budou očištěny a zpětně použity</t>
  </si>
  <si>
    <t>VV</t>
  </si>
  <si>
    <t>Struktura výpočtu: délka*šířka plochy</t>
  </si>
  <si>
    <t>True</t>
  </si>
  <si>
    <t>136,80 " stoka Š</t>
  </si>
  <si>
    <t>113107222</t>
  </si>
  <si>
    <t>Odstranění podkladů nebo krytů s přemístěním hmot na skládku na vzdálenost do 20 m nebo s naložením na dopravní prostředek v ploše jednotlivě přes 200 m2 z kameniva hrubého drceného, o tl. vrstvy přes 100 do 200 mm</t>
  </si>
  <si>
    <t>1902371187</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</si>
  <si>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</si>
  <si>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Struktura výpočtu: pro rýhu (délka*šířka), pro jámy ( počet*délka*šířka)</t>
  </si>
  <si>
    <t>429,20+205,40 "podkladní vrstva v komunikacích III.tř. - stoka Š a Š2</t>
  </si>
  <si>
    <t>15,60+4,20 "podkladní vrstva v místních komunikacích - stoka Š a Š1</t>
  </si>
  <si>
    <t>55,50 "podklad pod panely - stoka Š</t>
  </si>
  <si>
    <t>Součet</t>
  </si>
  <si>
    <t>3</t>
  </si>
  <si>
    <t>113107231</t>
  </si>
  <si>
    <t>Odstranění podkladů nebo krytů s přemístěním hmot na skládku na vzdálenost do 20 m nebo s naložením na dopravní prostředek v ploše jednotlivě přes 200 m2 z betonu prostého, o tl. vrstvy přes 100 do 150 mm</t>
  </si>
  <si>
    <t>396938440</t>
  </si>
  <si>
    <t>730,80+366,80 "podkladní vrstva v komunikacích III.tř. - stoka Š a Š2</t>
  </si>
  <si>
    <t>28,60+11,30 "podkladní vrstva v místních komunikacích - stoka Š a Š1</t>
  </si>
  <si>
    <t>113154333</t>
  </si>
  <si>
    <t>Frézování živičného podkladu nebo krytu s naložením na dopravní prostředek plochy přes 1 000 do 10 000 m2 bez překážek v trase pruhu šířky přes 1 m do 2 m, tloušťky vrstvy 50 mm</t>
  </si>
  <si>
    <t>-1387184240</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</si>
  <si>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</si>
  <si>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730,80+1159,90 "ložní a obrusná vrstva v komunikacích III.tř. - stoka Š</t>
  </si>
  <si>
    <t>366,80+1007,00 "ložní a obrusná vrstva v komunikacích III.tř. - stoka Š2</t>
  </si>
  <si>
    <t>Mezisoučet</t>
  </si>
  <si>
    <t>2*28,60 "ložní a obrusná vrstva v místních komunikacích - stoka Š</t>
  </si>
  <si>
    <t>2*11,30 "ložní a obrusná vrstva v místních komunikacích - stoka Š1</t>
  </si>
  <si>
    <t>5</t>
  </si>
  <si>
    <t>113201112</t>
  </si>
  <si>
    <t>Vytrhání obrub s vybouráním lože, s přemístěním hmot na skládku na vzdálenost do 3 m nebo s naložením na dopravní prostředek silničních ležatých</t>
  </si>
  <si>
    <t>m</t>
  </si>
  <si>
    <t>1349460418</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</si>
  <si>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</si>
  <si>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Poznámka k položce:
obrubníky budou očištěny a zpětně využity</t>
  </si>
  <si>
    <t>103,0 "stoka Š</t>
  </si>
  <si>
    <t>156,0 "stoka Š2</t>
  </si>
  <si>
    <t>6</t>
  </si>
  <si>
    <t>115101201</t>
  </si>
  <si>
    <t>Čerpání vody na dopravní výšku do 10 m s uvažovaným průměrným přítokem do 500 l/min</t>
  </si>
  <si>
    <t>hod</t>
  </si>
  <si>
    <t>-1270733489</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</si>
  <si>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 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</si>
  <si>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7</t>
  </si>
  <si>
    <t>115101301</t>
  </si>
  <si>
    <t>Pohotovost záložní čerpací soupravy pro dopravní výšku do 10 m s uvažovaným průměrným přítokem do 500 l/min</t>
  </si>
  <si>
    <t>den</t>
  </si>
  <si>
    <t>-1680580778</t>
  </si>
  <si>
    <t xml:space="preserve">Poznámka k souboru cen:_x000D_
1. V ceně nejsou započteny náklady na sací a výtlačné potrubí, příp. na odpadní žlaby a náklady na lešení pod čerpadlo a pod potrubí nebo pod odpadní žlaby, na energii a na záložní zdroje energie. 2. Oceňují se všechny kalendářní dny od skončení montáže do započetí demontáže čerpací soupravy s odečtením kalendářních dnů, ve kterých je tato souprava v činnosti. 3. Pohotovost záložní čerpací soupravy se oceňuje jen se souhlasem investora a to tehdy, mohla-li by porucha v čerpání ohrozit bezpečnost pracujících nebo budované dílo, příp. termín výstavby. 4. Dopravní výškou vody se rozumí svislá vzdálenost mezi hladinou vody v jímce sníženou čerpáním a vodorovnou rovinou, proloženou osou nejvyššího bodu výtlačného potrubí. 5. Počet měrných jednotek se určí samostatně za každé čerpací místo (jámu, studnu, šachtu) 6. Pokud projekt předepíše zřízení samostatného sacího nebo výtlačného potrubí, oceňují se tyto náklady cenami souboru cen 115 00-11 Převedení vody potrubím. </t>
  </si>
  <si>
    <t>8</t>
  </si>
  <si>
    <t>119001401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</si>
  <si>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ocelového nebo litinového, jmenovité světlosti DN do 200</t>
  </si>
  <si>
    <t>-1897510088</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</si>
  <si>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Dočasné zajištění potrubí větších rozměrů než DN 500 se oceňuje individuálně. </t>
  </si>
  <si>
    <t>Struktura výpočtu: počet křížení*šířka výkopu</t>
  </si>
  <si>
    <t>9*1,2 "stoka Š</t>
  </si>
  <si>
    <t>1*1,2 "stoka Š1</t>
  </si>
  <si>
    <t>7*1,2 "stoka Š2</t>
  </si>
  <si>
    <t>9</t>
  </si>
  <si>
    <t>119001421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</si>
  <si>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</si>
  <si>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-1720091342</t>
  </si>
  <si>
    <t>120001101</t>
  </si>
  <si>
    <t>Příplatek k cenám vykopávek za ztížení vykopávky v blízkosti podzemního vedení nebo výbušnin v horninách jakékoliv třídy</t>
  </si>
  <si>
    <t>m3</t>
  </si>
  <si>
    <t>63688778</t>
  </si>
  <si>
    <t xml:space="preserve">Poznámka k souboru cen:_x000D_
1. Cena je určena pro: a) podzemní vedení procházející odkopávkou nebo prokopávkou, korytem vodoteče, melioračním kanálem nebo uložené ve stěně výkopu při jakékoliv hloubce vedení pod původním terénem nebo jeho výšce nade dnem výkopu a jakémkoliv jeho směru ke stranám výkopu; b) výbušniny nezaložené dodavatelem. 2. Cenu lze použít i tehdy, narazí-li se na vedení nebo výbušninu až při vykopávce, a to pro objem výkopu, který je projektantem nebo investorem označen, v němž by toto nebo jiné nepředvídané vedení nebo výbušnina mohlo být uloženo. Toto ustanovení neplatí pro objem tř. 6 a 7. 3. Cenu nelze použít pro ztížení vykopávky v blízkosti podzemních vedení nebo výbušnin, u nichž je projektem zakázáno použít při vykopávce kovové nástroje nebo nářadí. Tyto práce se ocení individuálně. 4. Množství ztížení vykopávky v blízkosti: a) podzemního vedení, jehož půdorysná a výšková plocha: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prostor, v němž je nutno při vykopávce postupovat opatrně větší, platí cena pro celý objem výkopku v tomto prostoru. Od takto zjištěného množství se odečítá objem vedení i s příp. se vyskytujícím obalem. - není v projektu uvedena, avšak která podle projektu nebo podle sdělení investora jsou pravděpodobně ve výkopišti uložena, se rovná objemu výkopu, který je projektem nebo investorem takto označen. b) výbušniny určí vždy projektant nebo investor, ať je v projektu uvedeno či neuvedeno. 5. Je-li vedení položeno ve výkopišti tak, že se vykopávka v celém výše popsaném objemu nevykopává, např. blízko stěn nebo dna výkopu, oceňuje se ztížení vykopávky jen pro tu část objemu, v níž se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9. Množství jednotek ztížení vykopávky v blízkosti výbušnin nezaložených dodavatelem se určí přiměřeně podle poznámek č. 2 a 4. </t>
  </si>
  <si>
    <t>Struktura výpočtu (křížení): počet křížení*2*šířka*hloubka výkopu</t>
  </si>
  <si>
    <t>9*2*1,2*1,5 "stoka Š</t>
  </si>
  <si>
    <t>2*2*1,2*1,5 "stoka Š1</t>
  </si>
  <si>
    <t>7*2*1,2*1,5 "stoka Š2</t>
  </si>
  <si>
    <t>Struktura výpočtu (souběh): délka souběhu*šířka*hloubka výkopu</t>
  </si>
  <si>
    <t>212*1,2*1,5 "stoka Š</t>
  </si>
  <si>
    <t>64*1,2*1,5 "stoka Š1</t>
  </si>
  <si>
    <t>11</t>
  </si>
  <si>
    <t>131101202</t>
  </si>
  <si>
    <t>Hloubení zapažených jam a zářezů s urovnáním dna do předepsaného profilu a spádu v horninách tř. 1 a 2 přes 100 do 1 000 m3</t>
  </si>
  <si>
    <t>405400045</t>
  </si>
  <si>
    <t xml:space="preserve">Poznámka k souboru cen:_x000D_
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Náklady na svislé přemístění výkopku nad 1 m hloubky se určí dle ustanovení článku č. 3161 všeobecných podmínek katalogu. </t>
  </si>
  <si>
    <t>Struktura výpočtu: podíl zastoupení tř. zeminy*(půdorysný rozměr výkopu*hloubka výkopu)</t>
  </si>
  <si>
    <t>0,8*(4*(2,2*2,2*1,77)+(2,2*2,2*1,92)) "hloubení do hl.v. 2,5 m</t>
  </si>
  <si>
    <t>0,8*(4*(2,2*2,2*3,07)+(6*2*3,02)+(2*2*3,05)) "hloubení do hl.v. 4,0 m</t>
  </si>
  <si>
    <t>0,8*(6*(2,2*2,2*3,7)) "hloubení do hl.v. 6,0 m</t>
  </si>
  <si>
    <t>Mezisoučet - stoka Š</t>
  </si>
  <si>
    <t>0,8*(3*(2,2*2,2*2,29)) "hloubení do hl.v. 2,5 m</t>
  </si>
  <si>
    <t>Mezisoučet - stoka Š1</t>
  </si>
  <si>
    <t>0,8*((2,2*2,2*1,71)+3*(2,2*2,2*2,16)) "hloubení do hl.v. 2,5 m</t>
  </si>
  <si>
    <t>0,8*((2,2*2,2*2,55)+3*(2,2*2,2*3,0)) "hloubení do hl.v. 4,0 m</t>
  </si>
  <si>
    <t>Mezisoučet - stoka Š2</t>
  </si>
  <si>
    <t>12</t>
  </si>
  <si>
    <t>131201201</t>
  </si>
  <si>
    <t>Hloubení zapažených jam a zářezů s urovnáním dna do předepsaného profilu a spádu v hornině tř. 3 do 100 m3</t>
  </si>
  <si>
    <t>-1275684754</t>
  </si>
  <si>
    <t>0,2*(4*(2,2*2,2*1,77)+(2,2*2,2*1,92)) "hloubení do hl.v. 2,5 m</t>
  </si>
  <si>
    <t>0,2*(4*(2,2*2,2*3,07)+(6*2*3,02)+(2*2*3,05)) "hloubení do hl.v. 4,0 m</t>
  </si>
  <si>
    <t>0,2*(6*(2,2*2,2*3,7)) "hloubení do hl.v. 6,0 m</t>
  </si>
  <si>
    <t>0,2*(3*(2,2*2,2*2,29)) "hloubení do hl.v. 2,5 m</t>
  </si>
  <si>
    <t>0,2*((2,2*2,2*1,71)+3*(2,2*2,2*2,16)) "hloubení do hl.v. 2,5 m</t>
  </si>
  <si>
    <t>0,2*((2,2*2,2*2,55)+3*(2,2*2,2*3,0)) "hloubení do hl.v. 4,0 m</t>
  </si>
  <si>
    <t>13</t>
  </si>
  <si>
    <t>131201209</t>
  </si>
  <si>
    <t>Hloubení zapažených jam a zářezů s urovnáním dna do předepsaného profilu a spádu Příplatek k cenám za lepivost horniny tř. 3</t>
  </si>
  <si>
    <t>1821370181</t>
  </si>
  <si>
    <t>14</t>
  </si>
  <si>
    <t>132101203</t>
  </si>
  <si>
    <t>Hloubení zapažených i nezapažených rýh šířky přes 600 do 2 000 mm s urovnáním dna do předepsaného profilu a spádu v horninách tř. 1 a 2 přes 1 000 do 5 000 m3</t>
  </si>
  <si>
    <t>1119310510</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</si>
  <si>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</si>
  <si>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Struktura výpočtu: podíl zastoupení tř. zeminy*(délka*šířka*hloubka výkopu)</t>
  </si>
  <si>
    <t>0,8*((66*1,2*1,7)+(47*1,2*1,85)+(42*1,2*2,15)) "hloubení do hl.v. 2,5 m</t>
  </si>
  <si>
    <t>0,8*(191*1,2*3,1) "hloubení do hl.v. 4,0 m</t>
  </si>
  <si>
    <t>0,8*(80*1,2*3,6) "hloubení do hl.v. 6,0 m</t>
  </si>
  <si>
    <t>0,8*(81*1,2*2,25) "hloubení do hl.v. 2,5 m</t>
  </si>
  <si>
    <t>0,8*((2*1,2*2,85)+(20*1,2*3,3)) "hloubení do hl.v. 4,0 m</t>
  </si>
  <si>
    <t>0,8*((50*1,2*1,7)+(110*1,2*2,15)) "hloubení do hl.v. 2,5 m</t>
  </si>
  <si>
    <t>0,8*((22*1,2*2,6)+(118*1,2*3,05)) "hloubení do hl.v. 4,0 m</t>
  </si>
  <si>
    <t>132201202</t>
  </si>
  <si>
    <t>Hloubení zapažených i nezapažených rýh šířky přes 600 do 2 000 mm s urovnáním dna do předepsaného profilu a spádu v hornině tř. 3 přes 100 do 1 000 m3</t>
  </si>
  <si>
    <t>-1669478971</t>
  </si>
  <si>
    <t>0,2*((66*1,2*1,7)+(47*1,2*1,85)+(42*1,2*2,15)) "hloubení do hl.v. 2,5 m</t>
  </si>
  <si>
    <t>0,2*(191*1,2*3,1) "hloubení do hl.v. 4,0 m</t>
  </si>
  <si>
    <t>0,2*(80*1,2*3,6) "hloubení do hl.v. 6,0 m</t>
  </si>
  <si>
    <t>0,2*(81*1,2*2,25) "hloubení do hl.v. 2,5 m</t>
  </si>
  <si>
    <t>0,2*((2*1,2*2,85)+(20*1,2*3,3)) "hloubení do hl.v. 4,0 m</t>
  </si>
  <si>
    <t>0,2*((50*1,2*1,7)+(110*1,2*2,15)) "hloubení do hl.v. 2,5 m</t>
  </si>
  <si>
    <t>0,2*((22*1,2*2,6)+(118*1,2*3,05)) "hloubení do hl.v. 4,0 m</t>
  </si>
  <si>
    <t>16</t>
  </si>
  <si>
    <t>132201209</t>
  </si>
  <si>
    <t>Hloubení zapažených i nezapažených rýh šířky přes 600 do 2 000 mm s urovnáním dna do předepsaného profilu a spádu v hornině tř. 3 Příplatek k cenám za lepivost horniny tř. 3</t>
  </si>
  <si>
    <t>887801860</t>
  </si>
  <si>
    <t>17</t>
  </si>
  <si>
    <t>141701102R</t>
  </si>
  <si>
    <t>Protlačení trub D do 500 mm v hloubce do 6 m, délce do 35 m, v hornině tř. 1 až 4</t>
  </si>
  <si>
    <t>-355217211</t>
  </si>
  <si>
    <t>Poznámka k položce:
- protlak pod vodotečí na stoce Š</t>
  </si>
  <si>
    <t>15,0 "protlak pod vodotečí - stoka Š</t>
  </si>
  <si>
    <t>18</t>
  </si>
  <si>
    <t>151201102</t>
  </si>
  <si>
    <t>Zřízení pažení a rozepření stěn rýh pro podzemní vedení pro všechny šířky rýhy zátažné, hloubky do 4 m</t>
  </si>
  <si>
    <t>-1469352910</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</si>
  <si>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</si>
  <si>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Struktura výpočtu: 2*délka*hloubka výkopu rýhy</t>
  </si>
  <si>
    <t>(2*155*2,15)+(2*191*3,55) " stoka Š</t>
  </si>
  <si>
    <t>(2*81*2,25)+(2*22*3,3) "stoka Š1</t>
  </si>
  <si>
    <t>(2*160*2,15)+(2*140*3,05) "stoka Š2</t>
  </si>
  <si>
    <t>19</t>
  </si>
  <si>
    <t>151201103</t>
  </si>
  <si>
    <t>Zřízení pažení a rozepření stěn rýh pro podzemní vedení pro všechny šířky rýhy zátažné, hloubky do 8 m</t>
  </si>
  <si>
    <t>-1602440672</t>
  </si>
  <si>
    <t>(2*80*4,05) " stoka Š</t>
  </si>
  <si>
    <t>20</t>
  </si>
  <si>
    <t>151201112</t>
  </si>
  <si>
    <t>Odstranění pažení a rozepření stěn rýh pro podzemní vedení s uložením materiálu na vzdálenost do 3 m od kraje výkopu zátažné, hloubky přes 2 do 4 m</t>
  </si>
  <si>
    <t>-343310846</t>
  </si>
  <si>
    <t>151201113</t>
  </si>
  <si>
    <t>Odstranění pažení a rozepření stěn rýh pro podzemní vedení s uložením materiálu na vzdálenost do 3 m od kraje výkopu zátažné, hloubky přes 4 do 8 m</t>
  </si>
  <si>
    <t>-90052998</t>
  </si>
  <si>
    <t>22</t>
  </si>
  <si>
    <t>151201201</t>
  </si>
  <si>
    <t>Zřízení pažení stěn výkopu bez rozepření nebo vzepření zátažné, hloubky do 4 m</t>
  </si>
  <si>
    <t>2128758674</t>
  </si>
  <si>
    <t xml:space="preserve">Poznámka k souboru cen:_x000D_
1. Ceny nelze použít pro oceňování rozepřeného pažení stěn rýh pro podzemní vedení; toto se oceňuje cenami souboru cen 151 . 0-11 Zřízení pažení a rozepření stěn rýh pro podzemní vedení pro všechny šířky rýhy. 2. Plocha mezer mezi pažinami příložného pažení se od plochy příložného pažení neodečítá; nezapažené plochy u pažení zátažného nebo hnaného se od plochy pažení odečítají. </t>
  </si>
  <si>
    <t>Struktura výpočtu: počet jam*2*šířka*hloubka výkopu jámy</t>
  </si>
  <si>
    <t>5*(2*2,2*2,22)+4*(2*2,2*3,52)+(2*8*3,02)+(4*2*3,05) "stoka Š</t>
  </si>
  <si>
    <t>3*(2*2,2*2,29) "stoka Š1</t>
  </si>
  <si>
    <t>4*(2*2,2*2,16)+4*(2*2,2*3,0) "stoka Š2</t>
  </si>
  <si>
    <t>23</t>
  </si>
  <si>
    <t>151201202</t>
  </si>
  <si>
    <t>Zřízení pažení stěn výkopu bez rozepření nebo vzepření zátažné, hloubky do 8 m</t>
  </si>
  <si>
    <t>-346559868</t>
  </si>
  <si>
    <t>6*(2*2,2*4,15) "stoka Š</t>
  </si>
  <si>
    <t>24</t>
  </si>
  <si>
    <t>151201211</t>
  </si>
  <si>
    <t>Odstranění pažení stěn výkopu s uložením pažin na vzdálenost do 3 m od okraje výkopu zátažné, hloubky do 4 m</t>
  </si>
  <si>
    <t>83195077</t>
  </si>
  <si>
    <t>25</t>
  </si>
  <si>
    <t>151201212</t>
  </si>
  <si>
    <t>Odstranění pažení stěn výkopu s uložením pažin na vzdálenost do 3 m od okraje výkopu zátažné, hloubky do 8 m</t>
  </si>
  <si>
    <t>-753933870</t>
  </si>
  <si>
    <t>26</t>
  </si>
  <si>
    <t>151201301</t>
  </si>
  <si>
    <t>Zřízení rozepření zapažených stěn výkopů s potřebným přepažováním při roubení zátažném, hloubky do 4 m</t>
  </si>
  <si>
    <t>515594531</t>
  </si>
  <si>
    <t xml:space="preserve">Poznámka k souboru cen:_x000D_
1. Ceny nelze použít pro oceňování rozepření stěn rýh pro podzemní vedení v hloubce do 8m; toto rozepření je započteno v cenách souboru cen 151 . 0-11 Zřízení pažení a rozepření stěn rýh pro podzemní vedení pro všechny šířky rýhy. </t>
  </si>
  <si>
    <t>43,56+107,875 "=hloubení jam stoka Š</t>
  </si>
  <si>
    <t>33,251 "=hloubení jam stoky Š1</t>
  </si>
  <si>
    <t>39,64+55,902 "=hloubení jam stoka Š2</t>
  </si>
  <si>
    <t>27</t>
  </si>
  <si>
    <t>151201302</t>
  </si>
  <si>
    <t>Zřízení rozepření zapažených stěn výkopů s potřebným přepažováním při roubení zátažném, hloubky do 8 m</t>
  </si>
  <si>
    <t>-594116273</t>
  </si>
  <si>
    <t>107,448 "=hloubení jam stoka Š</t>
  </si>
  <si>
    <t>28</t>
  </si>
  <si>
    <t>151201311</t>
  </si>
  <si>
    <t>Odstranění rozepření stěn výkopů s uložením materiálu na vzdálenost do 3 m od okraje výkopu roubení zátažného, hloubky do 4 m</t>
  </si>
  <si>
    <t>242717240</t>
  </si>
  <si>
    <t>29</t>
  </si>
  <si>
    <t>151201312</t>
  </si>
  <si>
    <t>Odstranění rozepření stěn výkopů s uložením materiálu na vzdálenost do 3 m od okraje výkopu roubení zátažného, hloubky do 8 m</t>
  </si>
  <si>
    <t>-719794719</t>
  </si>
  <si>
    <t>30</t>
  </si>
  <si>
    <t>161101101</t>
  </si>
  <si>
    <t>Svislé přemístění výkopku bez naložení do dopravní nádoby avšak s vyprázdněním dopravní nádoby na hromadu nebo do dopravního prostředku z horniny tř. 1 až 4, při hloubce výkopu přes 1 do 2,5 m</t>
  </si>
  <si>
    <t>1878181288</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</si>
  <si>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</si>
  <si>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Struktura výpočtu:</t>
  </si>
  <si>
    <t>8% z (součet hloubených vykopávek jam Š+Š1+Š2)</t>
  </si>
  <si>
    <t>0,08*(43,56+33,251+39,64)</t>
  </si>
  <si>
    <t>50% z (součet hloubených vykopávek rýh Š+Š1+Š2)</t>
  </si>
  <si>
    <t>0,5*(347,34+218,70+385,8)</t>
  </si>
  <si>
    <t>31</t>
  </si>
  <si>
    <t>161101102</t>
  </si>
  <si>
    <t>Svislé přemístění výkopku bez naložení do dopravní nádoby avšak s vyprázdněním dopravní nádoby na hromadu nebo do dopravního prostředku z horniny tř. 1 až 4, při hloubce výkopu přes 2,5 do 4 m</t>
  </si>
  <si>
    <t>1365093786</t>
  </si>
  <si>
    <t>16% z (součet hloubených vykopávek jam Š+Š1+Š2)</t>
  </si>
  <si>
    <t>0,16*(107,875+0+55,902)</t>
  </si>
  <si>
    <t>55% z (součet hloubených vykopávek rýh Š+Š1+Š2)</t>
  </si>
  <si>
    <t>0,55*(710,52+86,04+500,52)</t>
  </si>
  <si>
    <t>32</t>
  </si>
  <si>
    <t>161101103</t>
  </si>
  <si>
    <t>Svislé přemístění výkopku bez naložení do dopravní nádoby avšak s vyprázdněním dopravní nádoby na hromadu nebo do dopravního prostředku z horniny tř. 1 až 4, při hloubce výkopu přes 4 do 6 m</t>
  </si>
  <si>
    <t>-1367610990</t>
  </si>
  <si>
    <t>24% z (součet hloubených vykopávek jam Š+Š1+Š2)</t>
  </si>
  <si>
    <t>0,24*(107,448+0+0)</t>
  </si>
  <si>
    <t>60% z (součet hloubených vykopávek rýh Š+Š1+Š2)</t>
  </si>
  <si>
    <t>0,6*(345,6+0+0)</t>
  </si>
  <si>
    <t>33</t>
  </si>
  <si>
    <t>162601102</t>
  </si>
  <si>
    <t>Vodorovné přemístění výkopku nebo sypaniny po suchu na obvyklém dopravním prostředku, bez naložení výkopku, avšak se složením bez rozhrnutí z horniny tř. 1 až 4 na vzdálenost přes 4 000 do 5 000 m</t>
  </si>
  <si>
    <t>-1495482514</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</si>
  <si>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 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</si>
  <si>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Struktura výpočtu: lože+drenáž+obsyp+objem potrubí+objem šachet</t>
  </si>
  <si>
    <t>55,354+18,0+3,35+260,86+20,96+46,88 "stoka Š</t>
  </si>
  <si>
    <t>13,086+4,34+0,81+62,92+5,06+6,386 "stoka Š1</t>
  </si>
  <si>
    <t>37,936+12,64+2,36+183,3+14,7+19,235</t>
  </si>
  <si>
    <t>34</t>
  </si>
  <si>
    <t>171201201</t>
  </si>
  <si>
    <t>Uložení sypaniny na skládky</t>
  </si>
  <si>
    <t>413360571</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</si>
  <si>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</si>
  <si>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35</t>
  </si>
  <si>
    <t>171201211</t>
  </si>
  <si>
    <t>Uložení sypaniny poplatek za uložení sypaniny na skládce (skládkovné)</t>
  </si>
  <si>
    <t>t</t>
  </si>
  <si>
    <t>1143756734</t>
  </si>
  <si>
    <t>1,8*768,177</t>
  </si>
  <si>
    <t>36</t>
  </si>
  <si>
    <t>174101101</t>
  </si>
  <si>
    <t>Zásyp sypaninou z jakékoliv horniny s uložením výkopku ve vrstvách se zhutněním jam, šachet, rýh nebo kolem objektů v těchto vykopávkách</t>
  </si>
  <si>
    <t>-1134415932</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</si>
  <si>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</si>
  <si>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(součet všech hloubených vykopávek)-vodor. přemístění</t>
  </si>
  <si>
    <t>(258,883+1403,46)-405,404 "stoka Š</t>
  </si>
  <si>
    <t>(33,251+304,74)-92,602 "stoka Š1</t>
  </si>
  <si>
    <t>(95,542+886,32)-270,171 "stoka Š2</t>
  </si>
  <si>
    <t>37</t>
  </si>
  <si>
    <t>175151101</t>
  </si>
  <si>
    <t>Obsypání potrubí strojně sypaninou z vhodných hornin tř. 1 až 4 nebo materiálem připraveným podél výkopu ve vzdálenosti do 3 m od jeho kraje, pro jakoukoliv hloubku výkopu a míru zhutnění bez prohození sypaniny</t>
  </si>
  <si>
    <t>1179485846</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</si>
  <si>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</si>
  <si>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 xml:space="preserve">Struktura výpočtu: </t>
  </si>
  <si>
    <t>(délka*šířka*výška obsypu)-objem potrubí</t>
  </si>
  <si>
    <t>(427*1,2*0,55)-20,96 "stoka Š</t>
  </si>
  <si>
    <t>(103*1,2*0,55)-5,06 "stoka Š1</t>
  </si>
  <si>
    <t>(300*1,2*0,55)-14,7 "stoka Š2</t>
  </si>
  <si>
    <t>38</t>
  </si>
  <si>
    <t>M</t>
  </si>
  <si>
    <t>583313400</t>
  </si>
  <si>
    <t xml:space="preserve">kamenivo přírodní těžené pro stavební účely  PTK  (drobné, hrubé, štěrkopísky) kamenivo těžené drobné D&lt;=2 mm (ČSN EN 13043 ) D&lt;=4 mm (ČSN EN 12620, ČSN EN 13139 ) d=0 mm, D&lt;=6,3 mm (ČSN EN 13242) frakce  0-4  praná </t>
  </si>
  <si>
    <t>-382820609</t>
  </si>
  <si>
    <t>1,89*507,080</t>
  </si>
  <si>
    <t>Zakládání</t>
  </si>
  <si>
    <t>39</t>
  </si>
  <si>
    <t>214500111</t>
  </si>
  <si>
    <t>Zřízení výplně rýhy s drenážním potrubím z trub DN do 200 štěrkem, pískem nebo štěrkopískem, výšky přes 200 do 300 mm</t>
  </si>
  <si>
    <t>-138221837</t>
  </si>
  <si>
    <t xml:space="preserve">Poznámka k souboru cen:_x000D_
1. Ceny lze použít i pro obsyp drenážního potrubí. 2. Výplň rýhy s drenážním potrubím z trub DN přes 200 se oceňuje cenami souboru cen 174 20-11 Zásyp sypaninou bez zhutnění části A 01 katalogu 800-1 Zemní práce. 3. V cenách nejsou započteny náklady na výplňový materiál, tyto se oceňují ve specifikaci. Ztratné lze dohodnout ve výši 5 %. 4. Výška výplně se určuje od dna rýhy. </t>
  </si>
  <si>
    <t>427,0 "stoka Š</t>
  </si>
  <si>
    <t>103,0 "stoka Š1</t>
  </si>
  <si>
    <t>300,0 "stoka Š2</t>
  </si>
  <si>
    <t>40</t>
  </si>
  <si>
    <t>286112230</t>
  </si>
  <si>
    <t>trubky z polyvinylchloridu trubky drenážní drenážní trubka flexibilní D 100 mm</t>
  </si>
  <si>
    <t>538180364</t>
  </si>
  <si>
    <t>1,015*830,0</t>
  </si>
  <si>
    <t>41</t>
  </si>
  <si>
    <t>583336500</t>
  </si>
  <si>
    <t>kamenivo přírodní těžené pro stavební účely  PTK  (drobné, hrubé, štěrkopísky) kamenivo těžené hrubé d&gt;=2 a D&lt;=45 mm (ČSN EN 13043 ) d&gt;=2 a D&gt;=4 mm (ČSN EN 12620, ČSN EN 13139 ) d&gt;=1 a D&gt;=2 mm (ČSN EN 13242) frakce   8-16 praná</t>
  </si>
  <si>
    <t>1365871513</t>
  </si>
  <si>
    <t>1,7*((šířka*výška*délka lože)-objem potrubí)</t>
  </si>
  <si>
    <t>1,7*((0,2*0,25*427)-3,35) "stoka Š</t>
  </si>
  <si>
    <t>1,7*((0,2*0,25*103)-0,81) "stoka Š1</t>
  </si>
  <si>
    <t>1,7*((0,25*0,2*300)-2,36) "stoka Š2</t>
  </si>
  <si>
    <t>42</t>
  </si>
  <si>
    <t>242111113</t>
  </si>
  <si>
    <t>Osazení pláště vodárenské kopané studny z betonových skruží na cementovou maltu MC 10 celokruhových, při vnitřním průměru studny 1,00 m</t>
  </si>
  <si>
    <t>1871909557</t>
  </si>
  <si>
    <t xml:space="preserve">Poznámka k souboru cen:_x000D_
1. V cenách nejsou započteny náklady na dodání skruží; skruže se oceňují ve specifikaci. Ztratné lze dohodnout ve výši 2 %. </t>
  </si>
  <si>
    <t>43</t>
  </si>
  <si>
    <t>592253310</t>
  </si>
  <si>
    <t>prefabrikáty pro studně betonové a železobetonové skruže studňové kruhové TBS-Q.1  80/100/9  D 80 x 100 x 9</t>
  </si>
  <si>
    <t>kus</t>
  </si>
  <si>
    <t>1503769628</t>
  </si>
  <si>
    <t>44</t>
  </si>
  <si>
    <t>25157310R</t>
  </si>
  <si>
    <t>Výplň dna šachty pro čerpání ze štěrkopísku</t>
  </si>
  <si>
    <t>-1743700951</t>
  </si>
  <si>
    <t>3*0,35</t>
  </si>
  <si>
    <t>Vodorovné konstrukce</t>
  </si>
  <si>
    <t>45</t>
  </si>
  <si>
    <t>451572111</t>
  </si>
  <si>
    <t>Lože pod potrubí, stoky a drobné objekty v otevřeném výkopu z kameniva drobného těženého 0 až 4 mm</t>
  </si>
  <si>
    <t>-469023687</t>
  </si>
  <si>
    <t xml:space="preserve">Poznámka k souboru cen:_x000D_
1. Ceny -1111 a -1192 lze použít i pro zřízení sběrných vrstev nad drenážními trubkami. 2. V cenách -5111 a -1192 jsou započteny i náklady na prohození výkopku získaného při zemních pracích. </t>
  </si>
  <si>
    <t>(délka potrubí*šířka*výška lože)+počet šachet*(délka*šířka*výška lože)</t>
  </si>
  <si>
    <t>(427*1,2*0,1)+17*(2,2*2,2*0,05) "stoka Š</t>
  </si>
  <si>
    <t>(103*1,2*0,1)+3*(2,2*2,2*0,05) "stoka Š1</t>
  </si>
  <si>
    <t>(300*1,2*0,1)+8*(2,2*2,2*0,05) "stoka Š2</t>
  </si>
  <si>
    <t>Komunikace</t>
  </si>
  <si>
    <t>46</t>
  </si>
  <si>
    <t>564861111</t>
  </si>
  <si>
    <t>Podklad ze štěrkodrti ŠD s rozprostřením a zhutněním, po zhutnění tl. 200 mm</t>
  </si>
  <si>
    <t>430398193</t>
  </si>
  <si>
    <t>429,20+205,40 "podklad v komunikacích III.tř. - stoka Š a Š2</t>
  </si>
  <si>
    <t>47</t>
  </si>
  <si>
    <t>564871116R</t>
  </si>
  <si>
    <t>Podklad ze štěrkodrti ŠD s rozprostřením a zhutněním, po zhutnění tl. 300 mm</t>
  </si>
  <si>
    <t>2001911528</t>
  </si>
  <si>
    <t>55,5 "pod silniční panely</t>
  </si>
  <si>
    <t>15,60+4,20 "podklad v místních živ. komunikacích - stoka Š a Š1</t>
  </si>
  <si>
    <t>48</t>
  </si>
  <si>
    <t>565155111</t>
  </si>
  <si>
    <t>Asfaltový beton vrstva podkladní ACP 16 (obalované kamenivo střednězrnné - OKS) s rozprostřením a zhutněním v pruhu šířky do 3 m, po zhutnění tl. 70 mm</t>
  </si>
  <si>
    <t>1638132605</t>
  </si>
  <si>
    <t xml:space="preserve">Poznámka k souboru cen:_x000D_
1. ČSN EN 13108-1 připouští pro ACP 16 pouze tl. 50 až 80 mm. </t>
  </si>
  <si>
    <t>49</t>
  </si>
  <si>
    <t>565175113</t>
  </si>
  <si>
    <t>Asfaltový beton vrstva podkladní ACP 16 (obalované kamenivo střednězrnné - OKS) s rozprostřením a zhutněním v pruhu šířky do 3 m, po zhutnění tl. 120 mm</t>
  </si>
  <si>
    <t>664402060</t>
  </si>
  <si>
    <t>50</t>
  </si>
  <si>
    <t>567122112</t>
  </si>
  <si>
    <t>Podklad ze směsi stmelené cementem bez dilatačních spár, s rozprostřením a zhutněním SC C 8/10 (KSC I), po zhutnění tl. 130 mm</t>
  </si>
  <si>
    <t>1744200876</t>
  </si>
  <si>
    <t xml:space="preserve">Poznámka k souboru cen:_x000D_
1. V cenách jsou započteny i náklady na ošetření povrchu podkladu vodou. 2. V cenách nejsou započteny náklady na postřik, který se oceňuje cenou 919 74-8111 Postřik popř. zdrsnění povrchu cementobetonového krytu nebo podkladu ochrannou emulzí. </t>
  </si>
  <si>
    <t>51</t>
  </si>
  <si>
    <t>569903311</t>
  </si>
  <si>
    <t>Zřízení zemních krajnic z hornin jakékoliv třídy se zhutněním</t>
  </si>
  <si>
    <t>560892944</t>
  </si>
  <si>
    <t xml:space="preserve">Poznámka k souboru cen:_x000D_
1. Ceny jsou určeny pro jakoukoliv tloušťku krajnice. 2. V cenách nejsou započteny náklady na opatření zeminy a její přemístění k místu zabudování, které se oceňují podle ustanovení čl. 3111 Všeobecných podmínek části A 01 tohoto katalogu. </t>
  </si>
  <si>
    <t>Struktura výpočtu: délka*šířka*tl. vrstvy</t>
  </si>
  <si>
    <t>(221,0+13,0)*0,5*0,15 "stoka Š</t>
  </si>
  <si>
    <t>14,0*0,5*0,15 "stoka Š1</t>
  </si>
  <si>
    <t>132,0*0,5*0,15 "stoka Š2</t>
  </si>
  <si>
    <t>52</t>
  </si>
  <si>
    <t>573111112</t>
  </si>
  <si>
    <t>Postřik živičný infiltrační z asfaltu silničního s posypem kamenivem, v množství 1,00 kg/m2</t>
  </si>
  <si>
    <t>2141641821</t>
  </si>
  <si>
    <t>730,80+366,80 "v komunikacích III.tř. - stoka Š a Š2</t>
  </si>
  <si>
    <t>28,60+11,30 "v místních komunikacích - stoka Š a Š1</t>
  </si>
  <si>
    <t>53</t>
  </si>
  <si>
    <t>573211111</t>
  </si>
  <si>
    <t>Postřik živičný spojovací bez posypu kamenivem z asfaltu silničního, v množství od 0,50 do 0,70 kg/m2</t>
  </si>
  <si>
    <t>1806083794</t>
  </si>
  <si>
    <t>1159,90+1007,00 "v komunikacích III.tř. - stoka Š a Š2</t>
  </si>
  <si>
    <t>2*(28,60+11,30) "v místních komunikacích - stoka Š a Š1</t>
  </si>
  <si>
    <t>54</t>
  </si>
  <si>
    <t>577134131</t>
  </si>
  <si>
    <t>Asfaltový beton vrstva obrusná ACO 11 (ABS) s rozprostřením a se zhutněním z modifikovaného asfaltu v pruhu šířky do 3 m, po zhutnění tl. 40 mm</t>
  </si>
  <si>
    <t>-901198065</t>
  </si>
  <si>
    <t xml:space="preserve">Poznámka k souboru cen:_x000D_
1. ČSN EN 13108-1 připouští pro ACO 11 pouze tl. 35 až 50 mm. </t>
  </si>
  <si>
    <t>1159,90+1007,00 "krycí vrstva v komunikacích III.tř. - stoka Š a Š2</t>
  </si>
  <si>
    <t>28,60+11,30 "krycí vrstva v místních komunikacích - stoka Š a Š1</t>
  </si>
  <si>
    <t>55</t>
  </si>
  <si>
    <t>577166131</t>
  </si>
  <si>
    <t>Asfaltový beton vrstva ložní ACL 22 (ABVH) s rozprostřením a zhutněním z modifikovaného asfaltu, po zhutnění v pruhu šířky do 3 m, po zhutnění tl. 70 mm</t>
  </si>
  <si>
    <t>1737911615</t>
  </si>
  <si>
    <t xml:space="preserve">Poznámka k souboru cen:_x000D_
1. ČSN EN 13108-1 připouští pro ACL 22 pouze tl. 60 až 90 mm. </t>
  </si>
  <si>
    <t>28,60+11,30 "ložní vrstva v místních komunikacích - stoka Š a Š1</t>
  </si>
  <si>
    <t>56</t>
  </si>
  <si>
    <t>584121111</t>
  </si>
  <si>
    <t>Osazení silničních dílců ze železového betonu s podkladem z kameniva těženého do tl. 40 mm jakéhokoliv druhu a velikosti</t>
  </si>
  <si>
    <t>1780915952</t>
  </si>
  <si>
    <t xml:space="preserve">Poznámka k souboru cen:_x000D_
1. V ceně nejsou započteny náklady na: a) dodání dílců, které se oceňuje ve specifikaci; ztratné lze dohodnout ve výši 1%, b) výplň spár, které se oceňují cenami souboru cen 599 . 4-11 Vyplnění spár mezi silničními dílci jakékoliv tloušťky. 2. Počet měrných jednotek se určuje v m2 půdorysné plochy krytu z dílců včetně spár. </t>
  </si>
  <si>
    <t xml:space="preserve">Poznámka k položce:
budou použity odstraňované panely
</t>
  </si>
  <si>
    <t>57</t>
  </si>
  <si>
    <t>R-580101</t>
  </si>
  <si>
    <t>Pružná zálivka spáry</t>
  </si>
  <si>
    <t>-271811737</t>
  </si>
  <si>
    <t>Trubní vedení</t>
  </si>
  <si>
    <t>58</t>
  </si>
  <si>
    <t>871373121</t>
  </si>
  <si>
    <t>Montáž kanalizačního potrubí z plastů z tvrdého PVC těsněných gumovým kroužkem v otevřeném výkopu ve sklonu do 20 % DN 300</t>
  </si>
  <si>
    <t>1730126650</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</si>
  <si>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</si>
  <si>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442,0 "stoka Š</t>
  </si>
  <si>
    <t>59</t>
  </si>
  <si>
    <t>286152160</t>
  </si>
  <si>
    <t>trubky z polypropylénu a kombinované kanalizační potrubí žebrované plnostěnné z PP SN 10 DN 250 mm/ 5 m</t>
  </si>
  <si>
    <t>1572009648</t>
  </si>
  <si>
    <t>1,015*845/5</t>
  </si>
  <si>
    <t>60</t>
  </si>
  <si>
    <t>877315211</t>
  </si>
  <si>
    <t>Montáž tvarovek na kanalizačním potrubí z trub z plastu z tvrdého PVC systém KG nebo z polypropylenu systém KG 2000 v otevřeném výkopu jednoosých DN 150</t>
  </si>
  <si>
    <t>2043545376</t>
  </si>
  <si>
    <t xml:space="preserve">Poznámka k souboru cen:_x000D_
1. V cenách nejsou započteny náklady na dodání tvarovek. Tvarovky se oceňují ve ve specifikaci. </t>
  </si>
  <si>
    <t>61</t>
  </si>
  <si>
    <t>286153810R</t>
  </si>
  <si>
    <t>šachtová vložka, žebrovaný plnostěnný PP, DIN DN 150 mm</t>
  </si>
  <si>
    <t>-833622462</t>
  </si>
  <si>
    <t>62</t>
  </si>
  <si>
    <t>877365221</t>
  </si>
  <si>
    <t>Montáž tvarovek na kanalizačním potrubí z trub z plastu z tvrdého PVC systém KG nebo z polypropylenu systém KG 2000 v otevřeném výkopu dvouosých DN 250</t>
  </si>
  <si>
    <t>119031043</t>
  </si>
  <si>
    <t>12+2+13 "počet odboček na stoce Š+Š1+Š2</t>
  </si>
  <si>
    <t>63</t>
  </si>
  <si>
    <t>286154660</t>
  </si>
  <si>
    <t>trubky z polypropylénu a kombinované kanalizační potrubí žebrované plnostěnné z PP odbočka 45° 250/150</t>
  </si>
  <si>
    <t>-1522858113</t>
  </si>
  <si>
    <t>64</t>
  </si>
  <si>
    <t>286155100R</t>
  </si>
  <si>
    <t>těsnění pro žebrované plnostěnné potrubí z PP, DIN TĚSNĚNÍ 150 mm</t>
  </si>
  <si>
    <t>-1123164354</t>
  </si>
  <si>
    <t>65</t>
  </si>
  <si>
    <t>286155140R</t>
  </si>
  <si>
    <t>těsnění pro žebrované plnostěnné potrubí z PP, DIN TĚSNĚNÍ 250 mm</t>
  </si>
  <si>
    <t>-2022438245</t>
  </si>
  <si>
    <t>66</t>
  </si>
  <si>
    <t>892000012R</t>
  </si>
  <si>
    <t>Zaměření trasy potrubí</t>
  </si>
  <si>
    <t>1070870835</t>
  </si>
  <si>
    <t>67</t>
  </si>
  <si>
    <t>892221111R</t>
  </si>
  <si>
    <t>Zkouška těsnosti kanalizačního potrubí</t>
  </si>
  <si>
    <t>-1118193054</t>
  </si>
  <si>
    <t>68</t>
  </si>
  <si>
    <t>894411120R</t>
  </si>
  <si>
    <t>Zřízení šachet kanalizačních z betonových dílců dno prefabrikované na potrubí nad 200 do 300</t>
  </si>
  <si>
    <t>-168698441</t>
  </si>
  <si>
    <t>17+3+8 "počet šachet na stoce Š+Š1+Š2</t>
  </si>
  <si>
    <t>69</t>
  </si>
  <si>
    <t>592241600</t>
  </si>
  <si>
    <t>prefabrikáty pro vstupní šachty a drenážní šachtice (betonové a železobetonové) šachty pro odpadní kanály a potrubí uložená v zemi skruže s ocelovými stupadly s PE povlakem TBS-Q 1000/250/120 SP  100 x 25 x 12</t>
  </si>
  <si>
    <t>1888069128</t>
  </si>
  <si>
    <t>70</t>
  </si>
  <si>
    <t>592241610</t>
  </si>
  <si>
    <t>prefabrikáty pro vstupní šachty a drenážní šachtice (betonové a železobetonové) šachty pro odpadní kanály a potrubí uložená v zemi skruže s ocelovými stupadly s PE povlakem TBS-Q 1000/500/120 SP  100 x 50 x 12</t>
  </si>
  <si>
    <t>-1773645207</t>
  </si>
  <si>
    <t>71</t>
  </si>
  <si>
    <t>592241620</t>
  </si>
  <si>
    <t>prefabrikáty pro vstupní šachty a drenážní šachtice (betonové a železobetonové) šachty pro odpadní kanály a potrubí uložená v zemi skruže s ocelovými stupadly s PE povlakem TBS-Q 1000/1000/120 SP100 x 100 x 12</t>
  </si>
  <si>
    <t>-560003357</t>
  </si>
  <si>
    <t>72</t>
  </si>
  <si>
    <t>592241680</t>
  </si>
  <si>
    <t>prefabrikáty pro vstupní šachty a drenážní šachtice (betonové a železobetonové) šachty pro odpadní kanály a potrubí uložená v zemi skruž přechodová TBR-Q  625/600/120 SPK  62,5/100 x 60 x 12</t>
  </si>
  <si>
    <t>6563650</t>
  </si>
  <si>
    <t>73</t>
  </si>
  <si>
    <t>592243200</t>
  </si>
  <si>
    <t>prefabrikáty pro vstupní šachty a drenážní šachtice (betonové a železobetonové) šachty pro odpadní kanály a potrubí uložená v zemi vyrovnávací prstence TBW-Q.1 63/6    62,5 x 12 x 6</t>
  </si>
  <si>
    <t>769696698</t>
  </si>
  <si>
    <t>74</t>
  </si>
  <si>
    <t>592243210</t>
  </si>
  <si>
    <t>prefabrikáty pro vstupní šachty a drenážní šachtice (betonové a železobetonové) šachty pro odpadní kanály a potrubí uložená v zemi vyrovnávací prstence TBW-Q.1 63/8    62,5 x 12 x 8</t>
  </si>
  <si>
    <t>1185225375</t>
  </si>
  <si>
    <t>75</t>
  </si>
  <si>
    <t>592243230</t>
  </si>
  <si>
    <t>prefabrikáty pro vstupní šachty a drenážní šachtice (betonové a železobetonové) šachty pro odpadní kanály a potrubí uložená v zemi vyrovnávací prstence TBW-Q.1 63/10  62,5 x 12 x 10</t>
  </si>
  <si>
    <t>2037764458</t>
  </si>
  <si>
    <t>76</t>
  </si>
  <si>
    <t>592243240</t>
  </si>
  <si>
    <t>prefabrikáty pro vstupní šachty a drenážní šachtice (betonové a železobetonové) šachty pro odpadní kanály a potrubí uložená v zemi vyrovnávací prstence TBW-Q.1 63/12  62,5 x 12 x 12</t>
  </si>
  <si>
    <t>-312053839</t>
  </si>
  <si>
    <t>77</t>
  </si>
  <si>
    <t>592243370</t>
  </si>
  <si>
    <t>prefabrikáty pro vstupní šachty a drenážní šachtice (betonové a železobetonové) šachty pro odpadní kanály a potrubí uložená v zemi dno šachty kanalizační přímé V - průměr odtoku TBZ-Q.1  100/60 V max.40    100 / 60 x 40</t>
  </si>
  <si>
    <t>-1374175762</t>
  </si>
  <si>
    <t>78</t>
  </si>
  <si>
    <t>592243480</t>
  </si>
  <si>
    <t>prefabrikáty pro vstupní šachty a drenážní šachtice (betonové a železobetonové) šachty pro odpadní kanály a potrubí uložená v zemi těsnění elastomerové pro spojení šachetních dílů EMT DN 1000</t>
  </si>
  <si>
    <t>1006304827</t>
  </si>
  <si>
    <t>79</t>
  </si>
  <si>
    <t>899104111</t>
  </si>
  <si>
    <t>Osazení poklopů litinových a ocelových včetně rámů hmotnosti jednotlivě přes 150 kg</t>
  </si>
  <si>
    <t>-402111254</t>
  </si>
  <si>
    <t xml:space="preserve">Poznámka k souboru cen:_x000D_
1. Cena -1111 lze použít i pro osazení rektifikačních kroužků nebo rámečků. 2. V cenách nejsou započteny náklady na dodání poklopů včetně rámů; tyto náklady se oceňují ve specifikaci. </t>
  </si>
  <si>
    <t>80</t>
  </si>
  <si>
    <t>552410140</t>
  </si>
  <si>
    <t>výrobky kanalizační litinové a ocelové šachtové poklopy z tvárné litiny poklop třída D 400, kruhový rám 785,  vstup 600 mm bez ventilace</t>
  </si>
  <si>
    <t>1080300752</t>
  </si>
  <si>
    <t>81</t>
  </si>
  <si>
    <t>899911115R</t>
  </si>
  <si>
    <t>Kluzné objímky (pojízdná sedla) pro zasunutí potrubí do chráničky výšky 25 mm vnějšího průměru potrubí do 328 mm</t>
  </si>
  <si>
    <t>-2054010099</t>
  </si>
  <si>
    <t>Poznámka k položce:
- 1 objímka=3 segmenty M v. 36 mm</t>
  </si>
  <si>
    <t>82</t>
  </si>
  <si>
    <t>899913163</t>
  </si>
  <si>
    <t>Koncové uzavírací manžety chrániček DN potrubí x DN chráničky DN 250 x 400</t>
  </si>
  <si>
    <t>-1907288926</t>
  </si>
  <si>
    <t xml:space="preserve">Poznámka k souboru cen:_x000D_
1. V cenách jsou započteny i náklady na nerezové upínací pásky daných průměrů. </t>
  </si>
  <si>
    <t>83</t>
  </si>
  <si>
    <t>899914115</t>
  </si>
  <si>
    <t>Montáž ocelové chráničky vnějšího průměru D 377 x 10 mm</t>
  </si>
  <si>
    <t>-469472453</t>
  </si>
  <si>
    <t>84</t>
  </si>
  <si>
    <t>142359150R</t>
  </si>
  <si>
    <t>trubky ocelové bezešvé hladké kruhové vnějšího průměru nad 133 mm ve výrobních délkách s vnějším i vnitřním povrchem okujeným, bez ochrany povrchu ČSN 41 1353.1 vnější D    tloušťka stěny mm 377         10,0</t>
  </si>
  <si>
    <t>940864573</t>
  </si>
  <si>
    <t>Poznámka k položce:
Hmotnost: 90,5 kg/m</t>
  </si>
  <si>
    <t>Ostatní konstrukce a práce-bourání</t>
  </si>
  <si>
    <t>85</t>
  </si>
  <si>
    <t>916131213</t>
  </si>
  <si>
    <t>Osazení silničního obrubníku betonového se zřízením lože, s vyplněním a zatřením spár cementovou maltou stojatého s boční opěrou z betonu prostého tř. C 12/15, do lože z betonu prostého téže značky</t>
  </si>
  <si>
    <t>-1943358454</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</si>
  <si>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</si>
  <si>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Poznámka k položce:
budou použity odstraňované obrubníky</t>
  </si>
  <si>
    <t>86</t>
  </si>
  <si>
    <t>919735111</t>
  </si>
  <si>
    <t>Řezání stávajícího živičného krytu nebo podkladu hloubky do 50 mm</t>
  </si>
  <si>
    <t>-1680756952</t>
  </si>
  <si>
    <t xml:space="preserve">Poznámka k souboru cen:_x000D_
1. V cenách jsou započteny i náklady na spotřebu vody. </t>
  </si>
  <si>
    <t>(324+(4*3,5))+((2*324)+(4*2,2))+(13+(2*2,2))+((2*13)+(2*1,2)) "stoka Š</t>
  </si>
  <si>
    <t>2*14,2 "stoka Š1</t>
  </si>
  <si>
    <t>(288+(4*3,5))+((2*288)+(4*2,2)) "stoka Š2</t>
  </si>
  <si>
    <t>87</t>
  </si>
  <si>
    <t>979094441</t>
  </si>
  <si>
    <t>Očištění vybouraných prvků komunikací od spojovacího materiálu s odklizením a uložením očištěných hmot a spojovacího materiálu na skládku na vzdálenost do 10 m silničních dílců s původním vyplněním spár kamenivem těženým</t>
  </si>
  <si>
    <t>1299357020</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</si>
  <si>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</si>
  <si>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88</t>
  </si>
  <si>
    <t>979024443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</si>
  <si>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</si>
  <si>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-21184059</t>
  </si>
  <si>
    <t>997</t>
  </si>
  <si>
    <t>Přesun sutě</t>
  </si>
  <si>
    <t>89</t>
  </si>
  <si>
    <t>997221571</t>
  </si>
  <si>
    <t>Vodorovná doprava vybouraných hmot bez naložení, ale se složením a s hrubým urovnáním na vzdálenost do 1 km</t>
  </si>
  <si>
    <t>-159883456</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</si>
  <si>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</si>
  <si>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90</t>
  </si>
  <si>
    <t>997221579</t>
  </si>
  <si>
    <t>Vodorovná doprava vybouraných hmot bez naložení, ale se složením a s hrubým urovnáním na vzdálenost Příplatek k ceně za každý další i započatý 1 km přes 1 km</t>
  </si>
  <si>
    <t>-1302820847</t>
  </si>
  <si>
    <t>4*(981,759-55,814-75,110)</t>
  </si>
  <si>
    <t>91</t>
  </si>
  <si>
    <t>997221815</t>
  </si>
  <si>
    <t>Poplatek za uložení stavebního odpadu na skládce (skládkovné) betonového</t>
  </si>
  <si>
    <t>1944467472</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</si>
  <si>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</si>
  <si>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92</t>
  </si>
  <si>
    <t>997221845</t>
  </si>
  <si>
    <t>Poplatek za uložení stavebního odpadu na skládce (skládkovné) z asfaltových povrchů</t>
  </si>
  <si>
    <t>906537524</t>
  </si>
  <si>
    <t>93</t>
  </si>
  <si>
    <t>997221855</t>
  </si>
  <si>
    <t>Poplatek za uložení stavebního odpadu na skládce (skládkovné) z kameniva</t>
  </si>
  <si>
    <t>-400189118</t>
  </si>
  <si>
    <t>998</t>
  </si>
  <si>
    <t>Přesun hmot</t>
  </si>
  <si>
    <t>94</t>
  </si>
  <si>
    <t>998276101</t>
  </si>
  <si>
    <t>Přesun hmot pro trubní vedení hloubené z trub z plastických hmot nebo sklolaminátových pro vodovody nebo kanalizace v otevřeném výkopu dopravní vzdálenost do 15 m</t>
  </si>
  <si>
    <t>1923785726</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</si>
  <si>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</si>
  <si>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IO-02 - IO 02 - Splašková kanalizace Lhota pod Přeloučí</t>
  </si>
  <si>
    <t>-877568509</t>
  </si>
  <si>
    <t>227,7 " stoka L6</t>
  </si>
  <si>
    <t>226479422</t>
  </si>
  <si>
    <t>194,30 "podkladní vrstva v komunikacích I.tř./ŘSD - stoka L</t>
  </si>
  <si>
    <t>151,60 "podkladní vrstva v komunikacích III.tř. - stoka L3</t>
  </si>
  <si>
    <t>144,60+103,50+42,30+133,60+106,30+102,60 "podkladní vrstva v místních komunikacích - stoka L, L1, L2, L3-1, L4 a L5</t>
  </si>
  <si>
    <t>49,20 "kryt z kameniva místní cesty - stoka L2</t>
  </si>
  <si>
    <t>117,90 "podklad pod panely - stoka L6</t>
  </si>
  <si>
    <t>-120906539</t>
  </si>
  <si>
    <t>271,70 "podkladní vrstva v komunikacích I.tř./ŘSD - stoka L</t>
  </si>
  <si>
    <t>204,40 "podkladní vrstva v komunikacích III.tř. - stoka L3</t>
  </si>
  <si>
    <t>250,90+151,30+62,0+230,60+194,90+202,50 "podkladní vrstva v místních komunikacích - stoka L, L1, L2, L3-1, L4 a L5</t>
  </si>
  <si>
    <t>21983716</t>
  </si>
  <si>
    <t>271,70+541,80 "ložní a obrusná vrstva v komunikacích I.tř./ŘSD - stoka L</t>
  </si>
  <si>
    <t>204,40+345,50 "ložní a obrusná vrstva v komunikacích III.tř. - stoka L3</t>
  </si>
  <si>
    <t>2*250,90 "ložní a obrusná vrstva v místních komunikacích - stoka L</t>
  </si>
  <si>
    <t>2*151,30 "ložní a obrusná vrstva v místních komunikacích - stoka L1</t>
  </si>
  <si>
    <t>2*62,0 "ložní a obrusná vrstva v místních komunikacích - stoka L2</t>
  </si>
  <si>
    <t>2*230,60 "ložní a obrusná vrstva v místních komunikacích - stoka L3-1</t>
  </si>
  <si>
    <t>2*194,90 "ložní a obrusná vrstva v místních komunikacích - stoka L4</t>
  </si>
  <si>
    <t>2*202,50 "ložní a obrusná vrstva v místních komunikacích - stoka L5</t>
  </si>
  <si>
    <t>686125987</t>
  </si>
  <si>
    <t>795447311</t>
  </si>
  <si>
    <t>-160244186</t>
  </si>
  <si>
    <t>16*1,2 "stoka L</t>
  </si>
  <si>
    <t>2*1,2 "stoka L1</t>
  </si>
  <si>
    <t>3*1,2 "stoka L2</t>
  </si>
  <si>
    <t>5*1,2 "stoka L3</t>
  </si>
  <si>
    <t>5*1,2 "stoka L3-1</t>
  </si>
  <si>
    <t>1*1,2 "stoka L3-2</t>
  </si>
  <si>
    <t>5*1,2 "stoka L4</t>
  </si>
  <si>
    <t>2*1,2 "stoka L5</t>
  </si>
  <si>
    <t>2*1,2 "stoka L6</t>
  </si>
  <si>
    <t>366770006</t>
  </si>
  <si>
    <t>7*1,2 "stoka L</t>
  </si>
  <si>
    <t>1*1,2 "stoka L2</t>
  </si>
  <si>
    <t>1*1,2 "stoka L3-1</t>
  </si>
  <si>
    <t>1*1,2 "stoka L4</t>
  </si>
  <si>
    <t>1*1,2 "stoka L5</t>
  </si>
  <si>
    <t>2002958965</t>
  </si>
  <si>
    <t>23*2*1,2*1,5 "stoka L</t>
  </si>
  <si>
    <t>2*2*1,2*1,5 "stoka L1</t>
  </si>
  <si>
    <t>4*2*1,2*1,5 "stoka L2</t>
  </si>
  <si>
    <t>5*2*1,2*1,5 "stoka L3</t>
  </si>
  <si>
    <t>6*2*1,2*1,5 "stoka L3-1</t>
  </si>
  <si>
    <t>2*2*1,2*1,5 "stoka L3-2</t>
  </si>
  <si>
    <t>6*2*1,2*1,5 "stoka L4</t>
  </si>
  <si>
    <t>3*2*1,2*1,5 "stoka L5</t>
  </si>
  <si>
    <t>4*2*1,2*1,5 "stoka L6</t>
  </si>
  <si>
    <t>462*1,2*1,5 "stoka L</t>
  </si>
  <si>
    <t>90*1,2*1,5 "stoka L5</t>
  </si>
  <si>
    <t>-1301314378</t>
  </si>
  <si>
    <t>0,4*(3*(2,2*2,2*2,28)) "hloubení do hl.v. 2,5 m</t>
  </si>
  <si>
    <t>0,4*(8*(2,2*2,2*2,78)+4*(2,2*2,2*3,23)+(2*2*3,9)) "hloubení do hl.v. 4,0 m</t>
  </si>
  <si>
    <t>0,4*(4*(2,2*2,2*3,72)+(6*2*4,5)) "hloubení do hl.v. 6,0 m</t>
  </si>
  <si>
    <t>Mezisoučet - stoka L</t>
  </si>
  <si>
    <t>0,4*(2,2*2,2*1,8) "hloubení do hl.v. 2,5 m</t>
  </si>
  <si>
    <t>0,4*(2,2*2,2*2,7) "hloubení do hl.v. 4,0 m</t>
  </si>
  <si>
    <t>Mezisoučet - stoka L1</t>
  </si>
  <si>
    <t>0,4*((2,2*2,2*1,8)+(2,2*2,2*2,1)) "hloubení do hl.v. 2,5 m</t>
  </si>
  <si>
    <t>Mezisoučet - stoka L2</t>
  </si>
  <si>
    <t>0,4*(2*(2,2*2,2*1,83)) "hloubení do hl.v. 2,5 m</t>
  </si>
  <si>
    <t>0,4*((2,2*2,2*2,95)+(2,2*2,2*3,40)) "hloubení do hl.v. 4,0 m</t>
  </si>
  <si>
    <t>Mezisoučet - stoka L3</t>
  </si>
  <si>
    <t>0,4*(2,2*2,2*1,88) "hloubení do hl.v. 2,5 m</t>
  </si>
  <si>
    <t>0,4*(2*(2,2*2,2*2,61)) "hloubení do hl.v. 4,0 m</t>
  </si>
  <si>
    <t>Mezisoučet - stoka L3-1</t>
  </si>
  <si>
    <t>0,4*(2,2*2,2*2,22) "hloubení do hl.v. 2,5 m</t>
  </si>
  <si>
    <t>0,4*((2*2*3,45)+(4,5*2*3,25)) "hloubení do hl.v. 4,0 m</t>
  </si>
  <si>
    <t>Mezisoučet - stoka L3-2</t>
  </si>
  <si>
    <t>0,4*(2,2*2,2*2) "hloubení do hl.v. 2,5 m</t>
  </si>
  <si>
    <t>0,4*(2*(2,2*2,2*2,43)) "hloubení do hl.v. 4,0 m</t>
  </si>
  <si>
    <t>Mezisoučet - stoka L4</t>
  </si>
  <si>
    <t>0,4*(2*(2,2*2,2*1,66)) "hloubení do hl.v. 2,5 m</t>
  </si>
  <si>
    <t>Mezisoučet - stoka L5</t>
  </si>
  <si>
    <t>0,4*(2*(2,2*2,2*1,73)) "hloubení do hl.v. 2,5 m</t>
  </si>
  <si>
    <t>Mezisoučet - stoka L6</t>
  </si>
  <si>
    <t>-181897727</t>
  </si>
  <si>
    <t>0,6*(3*(2,2*2,2*2,28)) "hloubení do hl.v. 2,5 m</t>
  </si>
  <si>
    <t>0,6*(8*(2,2*2,2*2,78)+4*(2,2*2,2*3,23)+(2*2*3,9)) "hloubení do hl.v. 4,0 m</t>
  </si>
  <si>
    <t>0,6*(4*(2,2*2,2*3,72)+(6*2*4,5)) "hloubení do hl.v. 6,0 m</t>
  </si>
  <si>
    <t>0,6*(2,2*2,2*1,8) "hloubení do hl.v. 2,5 m</t>
  </si>
  <si>
    <t>0,6*(2,2*2,2*2,7) "hloubení do hl.v. 4,0 m</t>
  </si>
  <si>
    <t>0,6*((2,2*2,2*1,8)+(2,2*2,2*2,1)) "hloubení do hl.v. 2,5 m</t>
  </si>
  <si>
    <t>0,6*(2*(2,2*2,2*1,83)) "hloubení do hl.v. 2,5 m</t>
  </si>
  <si>
    <t>0,6*((2,2*2,2*2,95)+(2,2*2,2*3,40)) "hloubení do hl.v. 4,0 m</t>
  </si>
  <si>
    <t>0,6*(2,2*2,2*1,88) "hloubení do hl.v. 2,5 m</t>
  </si>
  <si>
    <t>0,6*(2*(2,2*2,2*2,61)) "hloubení do hl.v. 4,0 m</t>
  </si>
  <si>
    <t>0,6*(2,2*2,2*2,22) "hloubení do hl.v. 2,5 m</t>
  </si>
  <si>
    <t>0,6*((2*2*3,45)+(4,5*2*3,25)) "hloubení do hl.v. 4,0 m</t>
  </si>
  <si>
    <t>0,6*(2,2*2,2*2) "hloubení do hl.v. 2,5 m</t>
  </si>
  <si>
    <t>0,6*(2*(2,2*2,2*2,43)) "hloubení do hl.v. 4,0 m</t>
  </si>
  <si>
    <t>0,6*(2*(2,2*2,2*1,66)) "hloubení do hl.v. 2,5 m</t>
  </si>
  <si>
    <t>0,6*(2*(2,2*2,2*1,73)) "hloubení do hl.v. 2,5 m</t>
  </si>
  <si>
    <t>453003626</t>
  </si>
  <si>
    <t>-1068020814</t>
  </si>
  <si>
    <t>0,4*((14*1,2*1,85)+(136*1,2*2,3)) "hloubení do hl.v. 2,5 m</t>
  </si>
  <si>
    <t>0,4*((199*1,2*2,75)+(166,5*1,2*3,2)) "hloubení do hl.v. 4,0 m</t>
  </si>
  <si>
    <t>0,4*(55*1,2*3,61) "hloubení do hl.v. 6,0 m</t>
  </si>
  <si>
    <t>0,4*(18*1,2*1,85) "hloubení do hl.v. 2,5 m</t>
  </si>
  <si>
    <t>0,4*((37*1,2*2,55)+(10*1,2*3)) "hloubení do hl.v. 4,0 m</t>
  </si>
  <si>
    <t>0,4*((39*1,2*1,78)+(12*1,2*2,08)) "hloubení do hl.v. 2,5 m</t>
  </si>
  <si>
    <t>0,4*(19*1,2*2,75) "hloubení do hl. 4,0 m</t>
  </si>
  <si>
    <t>0,4*(65,5*1,2*1,8) "hloubení do hl.v. 2,5 m</t>
  </si>
  <si>
    <t>0,4*((34,5*1,2*2,8)+(30*1,2*3,25)) "hloubení do hl.v. 4,0 m</t>
  </si>
  <si>
    <t>0,4*(24*1,2*1,9) "hloubení do hl.v. 2,5 m</t>
  </si>
  <si>
    <t>0,4*(121*1,2*2,45) "hloubení do hl.v. 4,0 m</t>
  </si>
  <si>
    <t>0,4*(33*1,2*2,3) "hloubení do hl.v. 2,5 m</t>
  </si>
  <si>
    <t>0,4*(20*1,2*2,65) "hloubení do hl.v. 4,0 m</t>
  </si>
  <si>
    <t>0,4*(29*1,2*1,95) "hloubení do hl.v. 2,5 m</t>
  </si>
  <si>
    <t>0,4*(61*1,2*2,25) "hloubení do hl.v. 4,0 m</t>
  </si>
  <si>
    <t>0,4*(100*1,2*1,65) "hloubení do hl.v. 2,5 m</t>
  </si>
  <si>
    <t>0,4*(6,5*1,2*1,55)+(58,5*1,2*1,7) "hloubení do hl.v. 2,5 m</t>
  </si>
  <si>
    <t>-599423724</t>
  </si>
  <si>
    <t>0,6*((14*1,2*1,85)+(136*1,2*2,3)) "hloubení do hl.v. 2,5 m</t>
  </si>
  <si>
    <t>0,6*((199*1,2*2,75)+(166,5*1,2*3,2)) "hloubení do hl.v. 4,0 m</t>
  </si>
  <si>
    <t>0,6*(55*1,2*3,61) "hloubení do hl.v. 6,0 m</t>
  </si>
  <si>
    <t>0,6*(18*1,2*1,85) "hloubení do hl.v. 2,5 m</t>
  </si>
  <si>
    <t>0,6*((37*1,2*2,55)+(10*1,2*3)) "hloubení do hl.v. 4,0 m</t>
  </si>
  <si>
    <t>0,6*((39*1,2*1,78)+(12*1,2*2,08)) "hloubení do hl.v. 2,5 m</t>
  </si>
  <si>
    <t>0,6*(19*1,2*2,75) "hloubení do hl. 4,0 m</t>
  </si>
  <si>
    <t>0,6*(65,5*1,2*1,8) "hloubení do hl.v. 2,5 m</t>
  </si>
  <si>
    <t>0,6*((34,5*1,2*2,8)+(30*1,2*3,25)) "hloubení do hl.v. 4,0 m</t>
  </si>
  <si>
    <t>0,6*(24*1,2*1,9) "hloubení do hl.v. 2,5 m</t>
  </si>
  <si>
    <t>0,6*(121*1,2*2,45) "hloubení do hl.v. 4,0 m</t>
  </si>
  <si>
    <t>0,6*(33*1,2*2,3) "hloubení do hl.v. 2,5 m</t>
  </si>
  <si>
    <t>0,6*(20*1,2*2,65) "hloubení do hl.v. 4,0 m</t>
  </si>
  <si>
    <t>0,6*(29*1,2*1,95) "hloubení do hl.v. 2,5 m</t>
  </si>
  <si>
    <t>0,6*(61*1,2*2,25) "hloubení do hl.v. 4,0 m</t>
  </si>
  <si>
    <t>0,6*(100*1,2*1,65) "hloubení do hl.v. 2,5 m</t>
  </si>
  <si>
    <t>0,6*(6,5*1,2*1,55)+(58,5*1,2*1,7) "hloubení do hl.v. 2,5 m</t>
  </si>
  <si>
    <t>-2143941527</t>
  </si>
  <si>
    <t>-1444317216</t>
  </si>
  <si>
    <t>Poznámka k položce:
- protlak pod vodotečí na stoce S</t>
  </si>
  <si>
    <t>18,5 "protlak pod komunikací na stoce L</t>
  </si>
  <si>
    <t>11,0 "protlak pod komunikací na stoce L3-2</t>
  </si>
  <si>
    <t>151201101</t>
  </si>
  <si>
    <t>Zřízení pažení a rozepření stěn rýh pro podzemní vedení pro všechny šířky rýhy zátažné, hloubky do 2 m</t>
  </si>
  <si>
    <t>-1903789012</t>
  </si>
  <si>
    <t>714060010</t>
  </si>
  <si>
    <t>(2*150*2,3)+(2*365,5*3,2) " stoka L</t>
  </si>
  <si>
    <t>(2*18*2,3)+(2*47*3) "stoka L1</t>
  </si>
  <si>
    <t>(2*51*2,23)+(2*190*3,2) "stoka L2</t>
  </si>
  <si>
    <t>(2*65,5*2,25)+(2*64,5*3,25) "stoka L3</t>
  </si>
  <si>
    <t>(2*24*2,35)+(2*121*2,9) "stoka L3-1</t>
  </si>
  <si>
    <t>(2*33*2,3)+(2*20*2,65) "stoka L3-2</t>
  </si>
  <si>
    <t>(2*29*2,4)+(2*61*2,7) "stoka L4</t>
  </si>
  <si>
    <t>(2*100*2,1) "stoka L5</t>
  </si>
  <si>
    <t>151201111</t>
  </si>
  <si>
    <t>Odstranění pažení a rozepření stěn rýh pro podzemní vedení s uložením materiálu na vzdálenost do 3 m od kraje výkopu zátažné, hloubky do 2 m</t>
  </si>
  <si>
    <t>764245449</t>
  </si>
  <si>
    <t>919831737</t>
  </si>
  <si>
    <t>811535770</t>
  </si>
  <si>
    <t>3*(2*2,2*2,28)+12*(2*2,2*3,23)+(4*2*3,9) "stoka L</t>
  </si>
  <si>
    <t>(2*2,2*2,25)+(2*2,2*3,15) "stoka L1</t>
  </si>
  <si>
    <t>2*(2*2,2*2,25) "stoka L2</t>
  </si>
  <si>
    <t>2*(2*2,2*2,28)+2*(2*2,2*3,4) "stoka L3</t>
  </si>
  <si>
    <t>(2*2,2*2,33)+2*(2*2,2*3,06) "stoka L3-1</t>
  </si>
  <si>
    <t>(2*2,2*2,22)+(2*2,2*2,93)+(2*6,5*3,7)+(4*2*3,45) "stoka L3-2</t>
  </si>
  <si>
    <t>(2*2,2*2,45)+2*(2*2,2*2,88) "stoka L4</t>
  </si>
  <si>
    <t>2*(2*2,2*2,11) "stoka L5</t>
  </si>
  <si>
    <t>2*(2*2,2*2,03) "stoka L2</t>
  </si>
  <si>
    <t>863942768</t>
  </si>
  <si>
    <t>4*(2*2,2*4,17)+(2*8*4,5) "stoka L</t>
  </si>
  <si>
    <t>-1114503533</t>
  </si>
  <si>
    <t>-1262751871</t>
  </si>
  <si>
    <t>-1504969279</t>
  </si>
  <si>
    <t>33,106+185,774 "=hloubení jam stoka L</t>
  </si>
  <si>
    <t>8,712+13,068 "=hloubení jam stoky L1</t>
  </si>
  <si>
    <t>18,876 "=hloubení jam stoka L2</t>
  </si>
  <si>
    <t>17,714+30,734 "=hloubení jam stoka L3</t>
  </si>
  <si>
    <t>9,099+25,265 "=hloubení jam stoka L3-1</t>
  </si>
  <si>
    <t>10,745+43,05 "=hloubení jam stoka L3-2</t>
  </si>
  <si>
    <t>9,68+23,522 "=hloubení jam stoka L4</t>
  </si>
  <si>
    <t>16,069 "=hloubení jam stoka L5</t>
  </si>
  <si>
    <t>16,746 "=hloubení jam stoka L6</t>
  </si>
  <si>
    <t>1626993965</t>
  </si>
  <si>
    <t>126,019 "=hloubení jam stoka L</t>
  </si>
  <si>
    <t>1469333757</t>
  </si>
  <si>
    <t>806601684</t>
  </si>
  <si>
    <t>1015530004</t>
  </si>
  <si>
    <t>8% z (součet hloubených vykopávek jam L až L6)</t>
  </si>
  <si>
    <t>0,08*(33,106+8,712+18,876+17,714+9,099+10,745+9,68+16,069+16,746)</t>
  </si>
  <si>
    <t>50% z (součet hloubených vykopávek rýh L až L6)</t>
  </si>
  <si>
    <t>0,5*(406,44+39,96+113,256+141,48+54,72+91,08+67,86+198+131,43)</t>
  </si>
  <si>
    <t>1815677302</t>
  </si>
  <si>
    <t>16% z (součet hloubených vykopávek jam L+L1+L3+L3-1+L3-2+L4)</t>
  </si>
  <si>
    <t>0,16*(185,774+13,068+30,734+25,265+43,05+23,522)</t>
  </si>
  <si>
    <t>55% z (součet hloubených vykopávek rýh L až L4)</t>
  </si>
  <si>
    <t>0,55*(1296,06+149,22+62,7+232,92+355,74+63,6+164,7)</t>
  </si>
  <si>
    <t>-725315093</t>
  </si>
  <si>
    <t>24% z (součet hloubených vykopávek jam L)</t>
  </si>
  <si>
    <t>0,24*126,019</t>
  </si>
  <si>
    <t>60% z (hloubená vykopávka rýhy L)</t>
  </si>
  <si>
    <t>0,6*(238,26)</t>
  </si>
  <si>
    <t>1203376823</t>
  </si>
  <si>
    <t>Struktura výpočtu: lože+drenáže+obsyp+objem potrubí+objem šachet</t>
  </si>
  <si>
    <t>73,662+24,085+4,49+349,09+28,1+49,46 "stoka L</t>
  </si>
  <si>
    <t>8,284+2,74+0,51+39,7+3,2+5,04 "stoka L1</t>
  </si>
  <si>
    <t>8,884+2,95+0,55+42,8+3,4+4,18 "stoka L2</t>
  </si>
  <si>
    <t>16,568+5,48+1,02+79,42+6,38+10,61 "stoka L3</t>
  </si>
  <si>
    <t>18,126+6,11+1,14+88,6+7,1+7,89 "stoka L3-1</t>
  </si>
  <si>
    <t>6,964+2,28+0,42+32,94+2,7+4,8 "stoka L3-2</t>
  </si>
  <si>
    <t>11,526+3,79+0,71+55+4,4+7,66 "stoka L4</t>
  </si>
  <si>
    <t>12,484+4,21+0,79+61,1+4,9+3,92 "stoka L5</t>
  </si>
  <si>
    <t>8,284+2,74+0,51+39,7+3,2+3,57 "stoka L6</t>
  </si>
  <si>
    <t>-2070790687</t>
  </si>
  <si>
    <t>-22206154</t>
  </si>
  <si>
    <t>1,8*1178,167</t>
  </si>
  <si>
    <t>1930155248</t>
  </si>
  <si>
    <t>(344,899+1940,76)-528,887 "stoka L</t>
  </si>
  <si>
    <t>(21,78+189,18)-59,474 "stoka L1</t>
  </si>
  <si>
    <t>(18,876+175,956)-62,764 "stoka L2</t>
  </si>
  <si>
    <t>(48,448+374,4)-119,478 "stoka L3</t>
  </si>
  <si>
    <t>(34,364+410,46)-128,966 "stoka L3-1</t>
  </si>
  <si>
    <t>(53,795+154,68)-50,104 "stoka L3-2</t>
  </si>
  <si>
    <t>(33,202+232,56)-83,086 "stoka L4</t>
  </si>
  <si>
    <t>(16,069+198)-87,404 "stoka L5</t>
  </si>
  <si>
    <t>(16,746+131,43)-58,004 "stoka L6</t>
  </si>
  <si>
    <t>1767747490</t>
  </si>
  <si>
    <t>(571,5*1,2*0,55)-28,1 "stoka L</t>
  </si>
  <si>
    <t>(65*1,2*0,55)-3,2 "stoka L1</t>
  </si>
  <si>
    <t>(70*1,2*0,55)-3,4 "stoka L2</t>
  </si>
  <si>
    <t>(130*1,2*0,55)-6,38 "stoka L3</t>
  </si>
  <si>
    <t>(145*1,2*0,55)-7,1 "stoka L3-1</t>
  </si>
  <si>
    <t>(54*1,2*0,55)-2,7 "stoka L3-2</t>
  </si>
  <si>
    <t>(90*1,2*0,55)-4,4 "stoka L4</t>
  </si>
  <si>
    <t>(100*1,2*0,55)-4,9 "stoka L5</t>
  </si>
  <si>
    <t>(65*1,2*0,55)-3,2 "stoka L6</t>
  </si>
  <si>
    <t>-808895353</t>
  </si>
  <si>
    <t>1,89*788,350</t>
  </si>
  <si>
    <t>-876922977</t>
  </si>
  <si>
    <t>590,0-18,5 "stoka L</t>
  </si>
  <si>
    <t>65,0 "stoka L1</t>
  </si>
  <si>
    <t>70,0 "stoka L2</t>
  </si>
  <si>
    <t>130,0 "stoka L3</t>
  </si>
  <si>
    <t>145,0 "stoka L3-1</t>
  </si>
  <si>
    <t>65,0-11,0 "stoka L3-2</t>
  </si>
  <si>
    <t>90,0 "stoka L4</t>
  </si>
  <si>
    <t>100,0 "stoka L5</t>
  </si>
  <si>
    <t>65,0 "stoka L6</t>
  </si>
  <si>
    <t>582499483</t>
  </si>
  <si>
    <t>1,015*1290,5</t>
  </si>
  <si>
    <t xml:space="preserve">kamenivo přírodní těžené pro stavební účely  PTK  (drobné, hrubé, štěrkopísky) kamenivo těžené hrubé d&gt;=2 a D&lt;=45 mm (ČSN EN 13043 ) d&gt;=2 a D&gt;=4 mm (ČSN EN 12620, ČSN EN 13139 ) d&gt;=1 a D&gt;=2 mm (ČSN EN 13242) frakce   8-16 praná </t>
  </si>
  <si>
    <t>1762628634</t>
  </si>
  <si>
    <t>1,7*((0,2*0,25*571,5)-4,49) "stoka L</t>
  </si>
  <si>
    <t>1,7*((0,2*0,25*65)-0,51) "stoka L1</t>
  </si>
  <si>
    <t>1,7*((0,25*0,2*70)-0,55) "stoka L2</t>
  </si>
  <si>
    <t>1,7*((0,25*0,2*130)-1,02) "stoka L3</t>
  </si>
  <si>
    <t>1,7*((0,25*0,2*145)-1,14) "stoka L3-1</t>
  </si>
  <si>
    <t>1,7*((0,25*0,2*54)-0,42) "stoka L3-2</t>
  </si>
  <si>
    <t>1,7*((0,25*0,2*90)-0,71) "stoka L4</t>
  </si>
  <si>
    <t>1,7*((0,25*0,2*100)-0,79) "stoka L5</t>
  </si>
  <si>
    <t>1,7*((0,25*0,2*65)-0,51) "stoka L6</t>
  </si>
  <si>
    <t>-522930758</t>
  </si>
  <si>
    <t>32533627</t>
  </si>
  <si>
    <t>326455707</t>
  </si>
  <si>
    <t>9*0,35</t>
  </si>
  <si>
    <t>-931360105</t>
  </si>
  <si>
    <t>(571,5*1,2*0,1)+21*(2,2*2,2*0,05) "stoka L</t>
  </si>
  <si>
    <t>(65*1,2*0,1)+2*(2,2*2,2*0,05) "stoka L1</t>
  </si>
  <si>
    <t>(70*1,2*0,1)+2*(2,2*2,2*0,05) "stoka L2</t>
  </si>
  <si>
    <t>(130*1,2*0,1)+4*(2,2*2,2*0,05) "stoka L3</t>
  </si>
  <si>
    <t>(145*1,2*0,1)+3*(2,2*2,2*0,05) "stoka L3-1</t>
  </si>
  <si>
    <t>(54*1,2*0,1)+2*(2,2*2,2*0,05) "stoka L3-2</t>
  </si>
  <si>
    <t>(90*1,2*0,1)+3*(2,2*2,2*0,05) "stoka L4</t>
  </si>
  <si>
    <t>(100*1,2*0,1)+2*(2,2*2,2*0,05) "stoka L5</t>
  </si>
  <si>
    <t>(65*1,2*0,1)+2*(2,2*2,2*0,05) "stoka L6</t>
  </si>
  <si>
    <t>564751111</t>
  </si>
  <si>
    <t>Podklad nebo kryt z kameniva hrubého drceného vel. 32-63 mm s rozprostřením a zhutněním, po zhutnění tl. 150 mm</t>
  </si>
  <si>
    <t>1783738478</t>
  </si>
  <si>
    <t>49,20 "kryt místní komunikace zpevněné kamenivem - stoka L2</t>
  </si>
  <si>
    <t>-1994983053</t>
  </si>
  <si>
    <t>151,60 "podklad v komunikacích III.tř. - stoka L3</t>
  </si>
  <si>
    <t>49,20 "podklad místní komunikace zpevněné kamenivem - stoka L2</t>
  </si>
  <si>
    <t>564861113</t>
  </si>
  <si>
    <t>Podklad ze štěrkodrti ŠD s rozprostřením a zhutněním, po zhutnění tl. 220 mm</t>
  </si>
  <si>
    <t>-835818537</t>
  </si>
  <si>
    <t>194,30 "podklad v komunikacích I.tř./ŘSD - stoka L</t>
  </si>
  <si>
    <t>787626291</t>
  </si>
  <si>
    <t>117,90 "pod silniční panely</t>
  </si>
  <si>
    <t>144,60+103,50+42,30+133,60+106,30+102,60 "podklad v místních živ. komunikacích - stoka L, L1, L2, L3-1, L4 a L5</t>
  </si>
  <si>
    <t>565135111</t>
  </si>
  <si>
    <t>Asfaltový beton vrstva podkladní ACP 16 (obalované kamenivo střednězrnné - OKS) s rozprostřením a zhutněním v pruhu šířky do 3 m, po zhutnění tl. 50 mm</t>
  </si>
  <si>
    <t>-1508220951</t>
  </si>
  <si>
    <t>88047564</t>
  </si>
  <si>
    <t>1996618709</t>
  </si>
  <si>
    <t>1711438123</t>
  </si>
  <si>
    <t>1953283456</t>
  </si>
  <si>
    <t>(155,0+116,0)*0,5*0,15 "stoka L</t>
  </si>
  <si>
    <t>(116,0+59,0+20,0+100,0+142,0+88,0+100,0)*0,5*0,15 "stoky L, L1, L2, L3, L3-1, L4 a L5</t>
  </si>
  <si>
    <t>-646102269</t>
  </si>
  <si>
    <t>271,70 "v komunikacích I.tř./ŘSD - stoka L</t>
  </si>
  <si>
    <t>1239458802</t>
  </si>
  <si>
    <t>541,80+271,70 "v komunikacích I.tř./ŘSD - stoka L</t>
  </si>
  <si>
    <t>345,50 "v komunikacích III.tř. - stoka L3</t>
  </si>
  <si>
    <t>2*(250,90+151,30+62,0+230,60+194,90+202,50) "v místních komunikacích - stoka L, L1, L2, L3-1, L4 a L5</t>
  </si>
  <si>
    <t>-1312831936</t>
  </si>
  <si>
    <t>541,80 "krycí vrstva v komunikacích I.tř./ŘSD - stoka L</t>
  </si>
  <si>
    <t>345,50 "krycí vrstva v komunikacích III.tř. - stoka L3</t>
  </si>
  <si>
    <t>250,90+151,30+62,0+230,60+194,90+202,50 "krycí vrstva v místních komunikacích - stoka L, L1, L2, L3-1, L4 a L5</t>
  </si>
  <si>
    <t>577155132</t>
  </si>
  <si>
    <t>Asfaltový beton vrstva ložní ACL 16 (ABH) s rozprostřením a zhutněním z modifikovaného asfaltu v pruhu šířky do 3 m, po zhutnění tl. 60 mm</t>
  </si>
  <si>
    <t>-1336830011</t>
  </si>
  <si>
    <t xml:space="preserve">Poznámka k souboru cen:_x000D_
1. ČSN EN 13108-1 připouští pro ACL 16 pouze tl. 50 až 70 mm. </t>
  </si>
  <si>
    <t>577166111</t>
  </si>
  <si>
    <t>Asfaltový beton vrstva ložní ACL 22 (ABVH) s rozprostřením a zhutněním z nemodifikovaného asfaltu v pruhu šířky do 3 m, po zhutnění tl. 70 mm</t>
  </si>
  <si>
    <t>-1684799289</t>
  </si>
  <si>
    <t>250,90+151,30+62,0+230,60+194,90+202,50 "ložní vrstva v místních komunikacích - stoka L, L1, L2, L3-1, L4 a L5</t>
  </si>
  <si>
    <t>223303987</t>
  </si>
  <si>
    <t>227,70 " stoka L6</t>
  </si>
  <si>
    <t>2029707514</t>
  </si>
  <si>
    <t>2050533176</t>
  </si>
  <si>
    <t>590,0 "stoka L</t>
  </si>
  <si>
    <t>65,0 "stoka L3-2</t>
  </si>
  <si>
    <t>trubky z polypropylénu a kombinované kanalizační potrubí žebrované plnostěnné z PP SN10 DN 250 mm/ 5 m</t>
  </si>
  <si>
    <t>181289052</t>
  </si>
  <si>
    <t>1,015*1320/5</t>
  </si>
  <si>
    <t>-1678210421</t>
  </si>
  <si>
    <t>164325765</t>
  </si>
  <si>
    <t>2041580036</t>
  </si>
  <si>
    <t>8+2+1+3+6+1+4+6+2 "počet odboček na stokách L až L6</t>
  </si>
  <si>
    <t>-1469577684</t>
  </si>
  <si>
    <t>-1844662385</t>
  </si>
  <si>
    <t>1588064423</t>
  </si>
  <si>
    <t>-200471874</t>
  </si>
  <si>
    <t>-1376895317</t>
  </si>
  <si>
    <t>-309147005</t>
  </si>
  <si>
    <t>21+2+2+4+3+2+3+2+2 "počet šachet na stoce L až L6</t>
  </si>
  <si>
    <t>-289073989</t>
  </si>
  <si>
    <t>576103918</t>
  </si>
  <si>
    <t>1845728707</t>
  </si>
  <si>
    <t>-1351567915</t>
  </si>
  <si>
    <t>592243190</t>
  </si>
  <si>
    <t>prefabrikáty pro vstupní šachty a drenážní šachtice (betonové a železobetonové) šachty pro odpadní kanály a potrubí uložená v zemi vyrovnávací prstence TBW-Q.1 63/4    62,5 x 12 x 4</t>
  </si>
  <si>
    <t>1691703345</t>
  </si>
  <si>
    <t>50045679</t>
  </si>
  <si>
    <t>815782359</t>
  </si>
  <si>
    <t>-763330603</t>
  </si>
  <si>
    <t>1963360553</t>
  </si>
  <si>
    <t>68828849</t>
  </si>
  <si>
    <t>-868443381</t>
  </si>
  <si>
    <t>955188998</t>
  </si>
  <si>
    <t>-436248485</t>
  </si>
  <si>
    <t>Kluzná objímka výšky 36 mm vnějšího průměru potrubí do 328 mm</t>
  </si>
  <si>
    <t>979238405</t>
  </si>
  <si>
    <t>36+27</t>
  </si>
  <si>
    <t>-474483105</t>
  </si>
  <si>
    <t>2077002651</t>
  </si>
  <si>
    <t>201589355</t>
  </si>
  <si>
    <t>-426738371</t>
  </si>
  <si>
    <t>(155+(2*3,5))+((2*155)+(2*2,2))+(116+(2*2,2))+((2*116)+(2*1,2)) "stoka L</t>
  </si>
  <si>
    <t>(59+(2*2,2))+((2*59)+(2*1,2)) "stoka L1</t>
  </si>
  <si>
    <t>(20+(2*2,2))+((2*20)+(2*1,2)) "stoka L2</t>
  </si>
  <si>
    <t>(100+(2*3,5))+((2*100)+(2*2,2)) "stoka L3</t>
  </si>
  <si>
    <t>(142+(2*2,2))+((2*142)+(2*1,2)) "stoka L3-1</t>
  </si>
  <si>
    <t>(88+(2*2,2))+((2*88)+(2*1,2)) "stoka L4</t>
  </si>
  <si>
    <t>(100+(2*2,2))+((2*100)+(2*1,2)) "stoka L5</t>
  </si>
  <si>
    <t>-1156217592</t>
  </si>
  <si>
    <t>-719225243</t>
  </si>
  <si>
    <t>-1075751444</t>
  </si>
  <si>
    <t>4*(1169,174-92,902)</t>
  </si>
  <si>
    <t>-340968888</t>
  </si>
  <si>
    <t>-1423909255</t>
  </si>
  <si>
    <t>95</t>
  </si>
  <si>
    <t>-2129666955</t>
  </si>
  <si>
    <t>96</t>
  </si>
  <si>
    <t>-2062968975</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</si>
  <si>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</si>
  <si>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</si>
  <si>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</si>
  <si>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</si>
  <si>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</si>
  <si>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</si>
  <si>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VRN1</t>
  </si>
  <si>
    <t>Průzkumné, geodetické a projektové práce</t>
  </si>
  <si>
    <t>011135000R</t>
  </si>
  <si>
    <t>Hydrogeologický dohled základní</t>
  </si>
  <si>
    <t>...</t>
  </si>
  <si>
    <t>1024</t>
  </si>
  <si>
    <t>1854262786</t>
  </si>
  <si>
    <t>011303000</t>
  </si>
  <si>
    <t>Průzkumné, geodetické a projektové práce průzkumné práce archeologická činnost bez rozlišení</t>
  </si>
  <si>
    <t>…</t>
  </si>
  <si>
    <t>-2063237827</t>
  </si>
  <si>
    <t>Poznámka k položce:
- archeologický dohled a základní průzkum</t>
  </si>
  <si>
    <t>012103000</t>
  </si>
  <si>
    <t>Průzkumné, geodetické a projektové práce geodetické práce před výstavbou</t>
  </si>
  <si>
    <t>-1368586614</t>
  </si>
  <si>
    <t>Poznámka k položce:
- vytýčení stavby - trasy kanalizace a objektů
- vytýčení inženýrských sítí</t>
  </si>
  <si>
    <t>012303000</t>
  </si>
  <si>
    <t>Průzkumné, geodetické a projektové práce geodetické práce po výstavbě</t>
  </si>
  <si>
    <t>1616389150</t>
  </si>
  <si>
    <t>Poznámka k položce:
1/ zaměření skutečného provedení stavby
2/ vyhotovení geometrických plánů</t>
  </si>
  <si>
    <t>013103000</t>
  </si>
  <si>
    <t>Průzkumné, geodetické a projektové práce projektové práce záměry, studie bez rozlišení</t>
  </si>
  <si>
    <t>1434317609</t>
  </si>
  <si>
    <t>Poznámka k položce:
- havarijní a povodňový plán během výstavby</t>
  </si>
  <si>
    <t>013254000</t>
  </si>
  <si>
    <t>Průzkumné, geodetické a projektové práce projektové práce dokumentace stavby (výkresová a textová) skutečného provedení stavby</t>
  </si>
  <si>
    <t>509775241</t>
  </si>
  <si>
    <t>VRN3</t>
  </si>
  <si>
    <t>Zařízení staveniště</t>
  </si>
  <si>
    <t>030001000</t>
  </si>
  <si>
    <t>Základní rozdělení průvodních činností a nákladů zařízení staveniště</t>
  </si>
  <si>
    <t>-1776890236</t>
  </si>
  <si>
    <t>Poznámka k položce:
- úprava plochy pro ZS, zajištění energií, zřízení vybavení, oplocení, osvětlení a zabezpečení, zrušení ZS</t>
  </si>
  <si>
    <t>VRN4</t>
  </si>
  <si>
    <t>Inženýrská činnost</t>
  </si>
  <si>
    <t>041403000</t>
  </si>
  <si>
    <t>Inženýrská činnost dozory koordinátor BOZP na staveništi</t>
  </si>
  <si>
    <t>773859350</t>
  </si>
  <si>
    <t>043194000</t>
  </si>
  <si>
    <t>Inženýrská činnost zkoušky a ostatní měření zkoušky ostatní zkoušky</t>
  </si>
  <si>
    <t>109758723</t>
  </si>
  <si>
    <t>Poznámka k položce:
- např. provedení hutnících zkoušek v komunikacích</t>
  </si>
  <si>
    <t>VRN7</t>
  </si>
  <si>
    <t>Provozní vlivy</t>
  </si>
  <si>
    <t>072002000</t>
  </si>
  <si>
    <t>Hlavní tituly průvodních činností a nákladů provozní vlivy silniční provoz</t>
  </si>
  <si>
    <t>CS ÚRS 2013 01</t>
  </si>
  <si>
    <t>1621529781</t>
  </si>
  <si>
    <t>Poznámka k položce:
- omezení dopravy v místě stavby
- dopravně inženýrské opatření - zřízení, údržba, přemístění a odstranění dočasného dopravního značení po dobu výstavby 
- projednání dopravního značení k dopravním omezením s pověřenými organizacemi</t>
  </si>
  <si>
    <t>079002000</t>
  </si>
  <si>
    <t>Hlavní tituly průvodních činností a nákladů provozní vlivy ostatní provozní vlivy</t>
  </si>
  <si>
    <t>145378535</t>
  </si>
  <si>
    <t>Poznámka k položce:
- náklady na případné přeložky stávajících inž. sítí</t>
  </si>
  <si>
    <t>VRN9</t>
  </si>
  <si>
    <t>Ostatní náklady</t>
  </si>
  <si>
    <t>091002000</t>
  </si>
  <si>
    <t>Hlavní tituly průvodních činností a nákladů ostatní náklady související s objektem</t>
  </si>
  <si>
    <t>262144</t>
  </si>
  <si>
    <t>-1912514474</t>
  </si>
  <si>
    <t>Poznámka k položce:
- zřízení a zabezpečení provizorních vstupů a vjezdů ke stávajícím objektům po dobu výstavby</t>
  </si>
  <si>
    <t>091504000</t>
  </si>
  <si>
    <t>Ostatní náklady související s objektem náklady související s publikační činností</t>
  </si>
  <si>
    <t>467344675</t>
  </si>
  <si>
    <t>Poznámka k položce:
bilboard s údaji o stavbě</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</si>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</sst>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0000A8"/>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800080"/>
      <name val="Trebuchet MS"/>
    </font>
    <font>
      <sz val="8"/>
      <color rgb="FFFF0000"/>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9" fillId="0" borderId="0" applyNumberFormat="0" applyFill="0" applyBorder="0" applyAlignment="0" applyProtection="0"/>
  </cellStyleXfs>
  <cellXfs count="405">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pplyProtection="1">
      <alignment horizontal="center" vertical="center"/>
      <protection locked="0"/>
    </xf>
    <xf numFmtId="0" fontId="13" fillId="3" borderId="0" xfId="0" applyFont="1" applyFill="1" applyAlignment="1" applyProtection="1">
      <alignment horizontal="left" vertical="center"/>
    </xf>
    <xf numFmtId="0" fontId="14" fillId="3" borderId="0" xfId="0" applyFont="1" applyFill="1" applyAlignment="1" applyProtection="1">
      <alignment vertical="center"/>
    </xf>
    <xf numFmtId="0" fontId="15" fillId="3" borderId="0" xfId="0" applyFont="1" applyFill="1" applyAlignment="1" applyProtection="1">
      <alignment horizontal="left" vertical="center"/>
    </xf>
    <xf numFmtId="0" fontId="16" fillId="3" borderId="0" xfId="1" applyFont="1" applyFill="1" applyAlignment="1" applyProtection="1">
      <alignment vertical="center"/>
    </xf>
    <xf numFmtId="0" fontId="49" fillId="3" borderId="0" xfId="1" applyFill="1"/>
    <xf numFmtId="0" fontId="0" fillId="3" borderId="0" xfId="0" applyFill="1"/>
    <xf numFmtId="0" fontId="13" fillId="3"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20"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4" fillId="0" borderId="5" xfId="0" applyFont="1" applyBorder="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vertical="center"/>
    </xf>
    <xf numFmtId="0" fontId="30" fillId="0" borderId="0" xfId="0" applyFont="1" applyAlignment="1" applyProtection="1">
      <alignment horizontal="center" vertical="center"/>
    </xf>
    <xf numFmtId="0" fontId="4" fillId="0" borderId="5" xfId="0" applyFont="1" applyBorder="1" applyAlignment="1">
      <alignment vertical="center"/>
    </xf>
    <xf numFmtId="4" fontId="31" fillId="0" borderId="18"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9" xfId="0" applyNumberFormat="1" applyFont="1" applyBorder="1" applyAlignment="1" applyProtection="1">
      <alignment vertical="center"/>
    </xf>
    <xf numFmtId="0" fontId="4" fillId="0" borderId="0" xfId="0" applyFont="1" applyAlignment="1">
      <alignment horizontal="left" vertical="center"/>
    </xf>
    <xf numFmtId="4" fontId="31" fillId="0" borderId="23" xfId="0" applyNumberFormat="1" applyFont="1" applyBorder="1" applyAlignment="1" applyProtection="1">
      <alignment vertical="center"/>
    </xf>
    <xf numFmtId="4" fontId="31" fillId="0" borderId="24" xfId="0" applyNumberFormat="1" applyFont="1" applyBorder="1" applyAlignment="1" applyProtection="1">
      <alignment vertical="center"/>
    </xf>
    <xf numFmtId="166" fontId="31" fillId="0" borderId="24" xfId="0" applyNumberFormat="1" applyFont="1" applyBorder="1" applyAlignment="1" applyProtection="1">
      <alignment vertical="center"/>
    </xf>
    <xf numFmtId="4" fontId="31" fillId="0" borderId="25" xfId="0" applyNumberFormat="1" applyFont="1" applyBorder="1" applyAlignment="1" applyProtection="1">
      <alignment vertical="center"/>
    </xf>
    <xf numFmtId="0" fontId="0" fillId="0" borderId="0" xfId="0" applyProtection="1">
      <protection locked="0"/>
    </xf>
    <xf numFmtId="0" fontId="14" fillId="3" borderId="0" xfId="0" applyFont="1" applyFill="1" applyAlignment="1">
      <alignment vertical="center"/>
    </xf>
    <xf numFmtId="0" fontId="15" fillId="3" borderId="0" xfId="0" applyFont="1" applyFill="1" applyAlignment="1">
      <alignment horizontal="left" vertical="center"/>
    </xf>
    <xf numFmtId="0" fontId="32" fillId="3" borderId="0" xfId="1" applyFont="1" applyFill="1" applyAlignment="1">
      <alignment vertical="center"/>
    </xf>
    <xf numFmtId="0" fontId="14"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3"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4"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5" fillId="0" borderId="16" xfId="0" applyNumberFormat="1" applyFont="1" applyBorder="1" applyAlignment="1" applyProtection="1"/>
    <xf numFmtId="166" fontId="35" fillId="0" borderId="17" xfId="0" applyNumberFormat="1" applyFont="1" applyBorder="1" applyAlignment="1" applyProtection="1"/>
    <xf numFmtId="4" fontId="36"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7" fillId="0" borderId="0" xfId="0" applyFont="1" applyAlignment="1" applyProtection="1">
      <alignment horizontal="left" vertical="center"/>
    </xf>
    <xf numFmtId="0" fontId="38"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9" fillId="0" borderId="0" xfId="0" applyFont="1" applyAlignment="1" applyProtection="1">
      <alignment horizontal="left" vertical="center"/>
    </xf>
    <xf numFmtId="0" fontId="39" fillId="0" borderId="0" xfId="0" applyFont="1" applyAlignment="1" applyProtection="1">
      <alignment horizontal="left" vertical="center" wrapText="1"/>
    </xf>
    <xf numFmtId="0" fontId="8" fillId="0" borderId="0" xfId="0" applyFont="1" applyAlignment="1" applyProtection="1">
      <alignment horizontal="lef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37" fillId="0" borderId="0" xfId="0" applyFont="1" applyBorder="1" applyAlignment="1" applyProtection="1">
      <alignment horizontal="left" vertical="center"/>
    </xf>
    <xf numFmtId="0" fontId="9" fillId="0" borderId="0" xfId="0" applyFont="1" applyBorder="1" applyAlignment="1" applyProtection="1">
      <alignment horizontal="left" vertical="center"/>
    </xf>
    <xf numFmtId="0" fontId="9"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40" fillId="0" borderId="0" xfId="0" applyFont="1" applyBorder="1" applyAlignment="1" applyProtection="1">
      <alignment horizontal="left" vertical="center"/>
    </xf>
    <xf numFmtId="0" fontId="40"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38" fillId="0" borderId="0" xfId="0" applyFont="1" applyBorder="1" applyAlignment="1" applyProtection="1">
      <alignment vertical="center" wrapText="1"/>
    </xf>
    <xf numFmtId="0" fontId="41" fillId="0" borderId="28" xfId="0" applyFont="1" applyBorder="1" applyAlignment="1" applyProtection="1">
      <alignment horizontal="center" vertical="center"/>
    </xf>
    <xf numFmtId="49" fontId="41" fillId="0" borderId="28" xfId="0" applyNumberFormat="1" applyFont="1" applyBorder="1" applyAlignment="1" applyProtection="1">
      <alignment horizontal="left" vertical="center" wrapText="1"/>
    </xf>
    <xf numFmtId="0" fontId="41" fillId="0" borderId="28" xfId="0" applyFont="1" applyBorder="1" applyAlignment="1" applyProtection="1">
      <alignment horizontal="left" vertical="center" wrapText="1"/>
    </xf>
    <xf numFmtId="0" fontId="41" fillId="0" borderId="28" xfId="0" applyFont="1" applyBorder="1" applyAlignment="1" applyProtection="1">
      <alignment horizontal="center" vertical="center" wrapText="1"/>
    </xf>
    <xf numFmtId="167" fontId="41" fillId="0" borderId="28" xfId="0" applyNumberFormat="1" applyFont="1" applyBorder="1" applyAlignment="1" applyProtection="1">
      <alignment vertical="center"/>
    </xf>
    <xf numFmtId="4" fontId="41" fillId="4" borderId="28" xfId="0" applyNumberFormat="1" applyFont="1" applyFill="1" applyBorder="1" applyAlignment="1" applyProtection="1">
      <alignment vertical="center"/>
      <protection locked="0"/>
    </xf>
    <xf numFmtId="4" fontId="41" fillId="0" borderId="28" xfId="0" applyNumberFormat="1" applyFont="1" applyBorder="1" applyAlignment="1" applyProtection="1">
      <alignment vertical="center"/>
    </xf>
    <xf numFmtId="0" fontId="41" fillId="0" borderId="5" xfId="0" applyFont="1" applyBorder="1" applyAlignment="1">
      <alignment vertical="center"/>
    </xf>
    <xf numFmtId="0" fontId="41" fillId="4" borderId="28" xfId="0" applyFont="1" applyFill="1" applyBorder="1" applyAlignment="1" applyProtection="1">
      <alignment horizontal="left" vertical="center"/>
      <protection locked="0"/>
    </xf>
    <xf numFmtId="0" fontId="41" fillId="0" borderId="0" xfId="0" applyFont="1" applyBorder="1" applyAlignment="1" applyProtection="1">
      <alignment horizontal="center" vertical="center"/>
    </xf>
    <xf numFmtId="0" fontId="40" fillId="0" borderId="0" xfId="0" applyFont="1" applyAlignment="1" applyProtection="1">
      <alignment horizontal="left" vertical="center"/>
    </xf>
    <xf numFmtId="0" fontId="4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pplyProtection="1">
      <alignment vertical="top"/>
      <protection locked="0"/>
    </xf>
    <xf numFmtId="0" fontId="42" fillId="0" borderId="29" xfId="0" applyFont="1" applyBorder="1" applyAlignment="1" applyProtection="1">
      <alignment vertical="center" wrapText="1"/>
      <protection locked="0"/>
    </xf>
    <xf numFmtId="0" fontId="42" fillId="0" borderId="30" xfId="0" applyFont="1" applyBorder="1" applyAlignment="1" applyProtection="1">
      <alignment vertical="center" wrapText="1"/>
      <protection locked="0"/>
    </xf>
    <xf numFmtId="0" fontId="42" fillId="0" borderId="31" xfId="0" applyFont="1" applyBorder="1" applyAlignment="1" applyProtection="1">
      <alignment vertical="center" wrapText="1"/>
      <protection locked="0"/>
    </xf>
    <xf numFmtId="0" fontId="42" fillId="0" borderId="32" xfId="0" applyFont="1" applyBorder="1" applyAlignment="1" applyProtection="1">
      <alignment horizontal="center" vertical="center" wrapText="1"/>
      <protection locked="0"/>
    </xf>
    <xf numFmtId="0" fontId="42" fillId="0" borderId="33" xfId="0" applyFont="1" applyBorder="1" applyAlignment="1" applyProtection="1">
      <alignment horizontal="center" vertical="center" wrapText="1"/>
      <protection locked="0"/>
    </xf>
    <xf numFmtId="0" fontId="42" fillId="0" borderId="32" xfId="0" applyFont="1" applyBorder="1" applyAlignment="1" applyProtection="1">
      <alignment vertical="center" wrapText="1"/>
      <protection locked="0"/>
    </xf>
    <xf numFmtId="0" fontId="42" fillId="0" borderId="33" xfId="0" applyFont="1" applyBorder="1" applyAlignment="1" applyProtection="1">
      <alignment vertical="center" wrapText="1"/>
      <protection locked="0"/>
    </xf>
    <xf numFmtId="0" fontId="44" fillId="0" borderId="1" xfId="0" applyFont="1" applyBorder="1" applyAlignment="1" applyProtection="1">
      <alignment horizontal="left" vertical="center" wrapText="1"/>
      <protection locked="0"/>
    </xf>
    <xf numFmtId="0" fontId="45" fillId="0" borderId="1" xfId="0" applyFont="1" applyBorder="1" applyAlignment="1" applyProtection="1">
      <alignment horizontal="left" vertical="center" wrapText="1"/>
      <protection locked="0"/>
    </xf>
    <xf numFmtId="0" fontId="45" fillId="0" borderId="32" xfId="0" applyFont="1" applyBorder="1" applyAlignment="1" applyProtection="1">
      <alignment vertical="center" wrapText="1"/>
      <protection locked="0"/>
    </xf>
    <xf numFmtId="0" fontId="45" fillId="0" borderId="1" xfId="0" applyFont="1" applyBorder="1" applyAlignment="1" applyProtection="1">
      <alignment vertical="center" wrapText="1"/>
      <protection locked="0"/>
    </xf>
    <xf numFmtId="0" fontId="45" fillId="0" borderId="1" xfId="0" applyFont="1" applyBorder="1" applyAlignment="1" applyProtection="1">
      <alignment vertical="center"/>
      <protection locked="0"/>
    </xf>
    <xf numFmtId="0" fontId="45" fillId="0" borderId="1" xfId="0" applyFont="1" applyBorder="1" applyAlignment="1" applyProtection="1">
      <alignment horizontal="left" vertical="center"/>
      <protection locked="0"/>
    </xf>
    <xf numFmtId="49" fontId="45" fillId="0" borderId="1" xfId="0" applyNumberFormat="1" applyFont="1" applyBorder="1" applyAlignment="1" applyProtection="1">
      <alignment vertical="center" wrapText="1"/>
      <protection locked="0"/>
    </xf>
    <xf numFmtId="0" fontId="42" fillId="0" borderId="35" xfId="0" applyFont="1" applyBorder="1" applyAlignment="1" applyProtection="1">
      <alignment vertical="center" wrapText="1"/>
      <protection locked="0"/>
    </xf>
    <xf numFmtId="0" fontId="46" fillId="0" borderId="34" xfId="0" applyFont="1" applyBorder="1" applyAlignment="1" applyProtection="1">
      <alignment vertical="center" wrapText="1"/>
      <protection locked="0"/>
    </xf>
    <xf numFmtId="0" fontId="42" fillId="0" borderId="36" xfId="0" applyFont="1" applyBorder="1" applyAlignment="1" applyProtection="1">
      <alignment vertical="center" wrapText="1"/>
      <protection locked="0"/>
    </xf>
    <xf numFmtId="0" fontId="42" fillId="0" borderId="1" xfId="0" applyFont="1" applyBorder="1" applyAlignment="1" applyProtection="1">
      <alignment vertical="top"/>
      <protection locked="0"/>
    </xf>
    <xf numFmtId="0" fontId="42" fillId="0" borderId="0" xfId="0" applyFont="1" applyAlignment="1" applyProtection="1">
      <alignment vertical="top"/>
      <protection locked="0"/>
    </xf>
    <xf numFmtId="0" fontId="42" fillId="0" borderId="29" xfId="0" applyFont="1" applyBorder="1" applyAlignment="1" applyProtection="1">
      <alignment horizontal="left" vertical="center"/>
      <protection locked="0"/>
    </xf>
    <xf numFmtId="0" fontId="42" fillId="0" borderId="30" xfId="0" applyFont="1" applyBorder="1" applyAlignment="1" applyProtection="1">
      <alignment horizontal="left" vertical="center"/>
      <protection locked="0"/>
    </xf>
    <xf numFmtId="0" fontId="42" fillId="0" borderId="31" xfId="0" applyFont="1" applyBorder="1" applyAlignment="1" applyProtection="1">
      <alignment horizontal="left" vertical="center"/>
      <protection locked="0"/>
    </xf>
    <xf numFmtId="0" fontId="42" fillId="0" borderId="32" xfId="0" applyFont="1" applyBorder="1" applyAlignment="1" applyProtection="1">
      <alignment horizontal="left" vertical="center"/>
      <protection locked="0"/>
    </xf>
    <xf numFmtId="0" fontId="42" fillId="0" borderId="33"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7" fillId="0" borderId="0" xfId="0" applyFont="1" applyAlignment="1" applyProtection="1">
      <alignment horizontal="left" vertical="center"/>
      <protection locked="0"/>
    </xf>
    <xf numFmtId="0" fontId="44" fillId="0" borderId="34" xfId="0" applyFont="1" applyBorder="1" applyAlignment="1" applyProtection="1">
      <alignment horizontal="left" vertical="center"/>
      <protection locked="0"/>
    </xf>
    <xf numFmtId="0" fontId="44" fillId="0" borderId="34" xfId="0" applyFont="1" applyBorder="1" applyAlignment="1" applyProtection="1">
      <alignment horizontal="center" vertical="center"/>
      <protection locked="0"/>
    </xf>
    <xf numFmtId="0" fontId="47" fillId="0" borderId="34" xfId="0" applyFont="1" applyBorder="1" applyAlignment="1" applyProtection="1">
      <alignment horizontal="left" vertical="center"/>
      <protection locked="0"/>
    </xf>
    <xf numFmtId="0" fontId="48" fillId="0" borderId="1" xfId="0" applyFont="1" applyBorder="1" applyAlignment="1" applyProtection="1">
      <alignment horizontal="left" vertical="center"/>
      <protection locked="0"/>
    </xf>
    <xf numFmtId="0" fontId="45" fillId="0" borderId="0" xfId="0" applyFont="1" applyAlignment="1" applyProtection="1">
      <alignment horizontal="left" vertical="center"/>
      <protection locked="0"/>
    </xf>
    <xf numFmtId="0" fontId="45" fillId="0" borderId="1" xfId="0" applyFont="1" applyBorder="1" applyAlignment="1" applyProtection="1">
      <alignment horizontal="center" vertical="center"/>
      <protection locked="0"/>
    </xf>
    <xf numFmtId="0" fontId="45" fillId="0" borderId="32" xfId="0" applyFont="1" applyBorder="1" applyAlignment="1" applyProtection="1">
      <alignment horizontal="left" vertical="center"/>
      <protection locked="0"/>
    </xf>
    <xf numFmtId="0" fontId="45" fillId="2" borderId="1" xfId="0" applyFont="1" applyFill="1" applyBorder="1" applyAlignment="1" applyProtection="1">
      <alignment horizontal="left" vertical="center"/>
      <protection locked="0"/>
    </xf>
    <xf numFmtId="0" fontId="45" fillId="2" borderId="1" xfId="0" applyFont="1" applyFill="1" applyBorder="1" applyAlignment="1" applyProtection="1">
      <alignment horizontal="center" vertical="center"/>
      <protection locked="0"/>
    </xf>
    <xf numFmtId="0" fontId="42" fillId="0" borderId="35" xfId="0" applyFont="1" applyBorder="1" applyAlignment="1" applyProtection="1">
      <alignment horizontal="left" vertical="center"/>
      <protection locked="0"/>
    </xf>
    <xf numFmtId="0" fontId="46" fillId="0" borderId="34" xfId="0" applyFont="1" applyBorder="1" applyAlignment="1" applyProtection="1">
      <alignment horizontal="left" vertical="center"/>
      <protection locked="0"/>
    </xf>
    <xf numFmtId="0" fontId="42" fillId="0" borderId="36"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7" fillId="0" borderId="1" xfId="0" applyFont="1" applyBorder="1" applyAlignment="1" applyProtection="1">
      <alignment horizontal="left" vertical="center"/>
      <protection locked="0"/>
    </xf>
    <xf numFmtId="0" fontId="45" fillId="0" borderId="34" xfId="0" applyFont="1" applyBorder="1" applyAlignment="1" applyProtection="1">
      <alignment horizontal="left" vertical="center"/>
      <protection locked="0"/>
    </xf>
    <xf numFmtId="0" fontId="42" fillId="0" borderId="1" xfId="0" applyFont="1" applyBorder="1" applyAlignment="1" applyProtection="1">
      <alignment horizontal="left" vertical="center" wrapText="1"/>
      <protection locked="0"/>
    </xf>
    <xf numFmtId="0" fontId="45" fillId="0" borderId="1" xfId="0" applyFont="1" applyBorder="1" applyAlignment="1" applyProtection="1">
      <alignment horizontal="center" vertical="center" wrapText="1"/>
      <protection locked="0"/>
    </xf>
    <xf numFmtId="0" fontId="42" fillId="0" borderId="29" xfId="0" applyFont="1" applyBorder="1" applyAlignment="1" applyProtection="1">
      <alignment horizontal="left" vertical="center" wrapText="1"/>
      <protection locked="0"/>
    </xf>
    <xf numFmtId="0" fontId="42" fillId="0" borderId="30" xfId="0" applyFont="1" applyBorder="1" applyAlignment="1" applyProtection="1">
      <alignment horizontal="left" vertical="center" wrapText="1"/>
      <protection locked="0"/>
    </xf>
    <xf numFmtId="0" fontId="42" fillId="0" borderId="31"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7" fillId="0" borderId="32" xfId="0" applyFont="1" applyBorder="1" applyAlignment="1" applyProtection="1">
      <alignment horizontal="left" vertical="center" wrapText="1"/>
      <protection locked="0"/>
    </xf>
    <xf numFmtId="0" fontId="47" fillId="0" borderId="33" xfId="0" applyFont="1" applyBorder="1" applyAlignment="1" applyProtection="1">
      <alignment horizontal="left" vertical="center" wrapText="1"/>
      <protection locked="0"/>
    </xf>
    <xf numFmtId="0" fontId="45" fillId="0" borderId="32" xfId="0" applyFont="1" applyBorder="1" applyAlignment="1" applyProtection="1">
      <alignment horizontal="left" vertical="center" wrapText="1"/>
      <protection locked="0"/>
    </xf>
    <xf numFmtId="0" fontId="45" fillId="0" borderId="33" xfId="0" applyFont="1" applyBorder="1" applyAlignment="1" applyProtection="1">
      <alignment horizontal="left" vertical="center" wrapText="1"/>
      <protection locked="0"/>
    </xf>
    <xf numFmtId="0" fontId="45" fillId="0" borderId="33" xfId="0" applyFont="1" applyBorder="1" applyAlignment="1" applyProtection="1">
      <alignment horizontal="left" vertical="center"/>
      <protection locked="0"/>
    </xf>
    <xf numFmtId="0" fontId="45" fillId="0" borderId="35" xfId="0" applyFont="1" applyBorder="1" applyAlignment="1" applyProtection="1">
      <alignment horizontal="left" vertical="center" wrapText="1"/>
      <protection locked="0"/>
    </xf>
    <xf numFmtId="0" fontId="45" fillId="0" borderId="34" xfId="0" applyFont="1" applyBorder="1" applyAlignment="1" applyProtection="1">
      <alignment horizontal="left" vertical="center" wrapText="1"/>
      <protection locked="0"/>
    </xf>
    <xf numFmtId="0" fontId="45" fillId="0" borderId="36" xfId="0" applyFont="1" applyBorder="1" applyAlignment="1" applyProtection="1">
      <alignment horizontal="left" vertical="center" wrapText="1"/>
      <protection locked="0"/>
    </xf>
    <xf numFmtId="0" fontId="45" fillId="0" borderId="1" xfId="0" applyFont="1" applyBorder="1" applyAlignment="1" applyProtection="1">
      <alignment horizontal="left" vertical="top"/>
      <protection locked="0"/>
    </xf>
    <xf numFmtId="0" fontId="45" fillId="0" borderId="1" xfId="0" applyFont="1" applyBorder="1" applyAlignment="1" applyProtection="1">
      <alignment horizontal="center" vertical="top"/>
      <protection locked="0"/>
    </xf>
    <xf numFmtId="0" fontId="45" fillId="0" borderId="35" xfId="0" applyFont="1" applyBorder="1" applyAlignment="1" applyProtection="1">
      <alignment horizontal="left" vertical="center"/>
      <protection locked="0"/>
    </xf>
    <xf numFmtId="0" fontId="45" fillId="0" borderId="36" xfId="0" applyFont="1" applyBorder="1" applyAlignment="1" applyProtection="1">
      <alignment horizontal="left" vertical="center"/>
      <protection locked="0"/>
    </xf>
    <xf numFmtId="0" fontId="47" fillId="0" borderId="0" xfId="0" applyFont="1" applyAlignment="1" applyProtection="1">
      <alignment vertical="center"/>
      <protection locked="0"/>
    </xf>
    <xf numFmtId="0" fontId="44" fillId="0" borderId="1" xfId="0" applyFont="1" applyBorder="1" applyAlignment="1" applyProtection="1">
      <alignment vertical="center"/>
      <protection locked="0"/>
    </xf>
    <xf numFmtId="0" fontId="47" fillId="0" borderId="34" xfId="0" applyFont="1" applyBorder="1" applyAlignment="1" applyProtection="1">
      <alignment vertical="center"/>
      <protection locked="0"/>
    </xf>
    <xf numFmtId="0" fontId="44"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5"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4" fillId="0" borderId="34" xfId="0" applyFont="1" applyBorder="1" applyAlignment="1" applyProtection="1">
      <alignment horizontal="left"/>
      <protection locked="0"/>
    </xf>
    <xf numFmtId="0" fontId="47" fillId="0" borderId="34" xfId="0" applyFont="1" applyBorder="1" applyAlignment="1" applyProtection="1">
      <protection locked="0"/>
    </xf>
    <xf numFmtId="0" fontId="42" fillId="0" borderId="32" xfId="0" applyFont="1" applyBorder="1" applyAlignment="1" applyProtection="1">
      <alignment vertical="top"/>
      <protection locked="0"/>
    </xf>
    <xf numFmtId="0" fontId="42" fillId="0" borderId="33" xfId="0" applyFont="1" applyBorder="1" applyAlignment="1" applyProtection="1">
      <alignment vertical="top"/>
      <protection locked="0"/>
    </xf>
    <xf numFmtId="0" fontId="42" fillId="0" borderId="1" xfId="0" applyFont="1" applyBorder="1" applyAlignment="1" applyProtection="1">
      <alignment horizontal="center" vertical="center"/>
      <protection locked="0"/>
    </xf>
    <xf numFmtId="0" fontId="42" fillId="0" borderId="1" xfId="0" applyFont="1" applyBorder="1" applyAlignment="1" applyProtection="1">
      <alignment horizontal="left" vertical="top"/>
      <protection locked="0"/>
    </xf>
    <xf numFmtId="0" fontId="42" fillId="0" borderId="35" xfId="0" applyFont="1" applyBorder="1" applyAlignment="1" applyProtection="1">
      <alignment vertical="top"/>
      <protection locked="0"/>
    </xf>
    <xf numFmtId="0" fontId="42" fillId="0" borderId="34" xfId="0" applyFont="1" applyBorder="1" applyAlignment="1" applyProtection="1">
      <alignment vertical="top"/>
      <protection locked="0"/>
    </xf>
    <xf numFmtId="0" fontId="42" fillId="0" borderId="36" xfId="0" applyFont="1" applyBorder="1" applyAlignment="1" applyProtection="1">
      <alignment vertical="top"/>
      <protection locked="0"/>
    </xf>
    <xf numFmtId="0" fontId="21" fillId="0" borderId="0" xfId="0" applyFont="1" applyAlignment="1">
      <alignment horizontal="left" vertical="top" wrapText="1"/>
    </xf>
    <xf numFmtId="0" fontId="21"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2"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1"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9" fillId="0" borderId="0" xfId="0" applyNumberFormat="1" applyFont="1" applyAlignment="1" applyProtection="1">
      <alignment vertical="center"/>
    </xf>
    <xf numFmtId="0" fontId="29" fillId="0" borderId="0" xfId="0" applyFont="1" applyAlignment="1" applyProtection="1">
      <alignment vertical="center"/>
    </xf>
    <xf numFmtId="0" fontId="28" fillId="0" borderId="0" xfId="0" applyFont="1" applyAlignment="1" applyProtection="1">
      <alignment horizontal="left" vertical="center" wrapText="1"/>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0" fillId="0" borderId="0" xfId="0"/>
    <xf numFmtId="0" fontId="20" fillId="0" borderId="0" xfId="0" applyFont="1" applyBorder="1" applyAlignment="1" applyProtection="1">
      <alignment horizontal="left" vertical="center" wrapText="1"/>
    </xf>
    <xf numFmtId="0" fontId="20"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20" fillId="0" borderId="0" xfId="0" applyFont="1" applyAlignment="1" applyProtection="1">
      <alignment horizontal="left" vertical="center" wrapText="1"/>
    </xf>
    <xf numFmtId="0" fontId="20" fillId="0" borderId="0" xfId="0" applyFont="1" applyAlignment="1" applyProtection="1">
      <alignment horizontal="left" vertical="center"/>
    </xf>
    <xf numFmtId="0" fontId="0" fillId="0" borderId="0" xfId="0" applyFont="1" applyAlignment="1" applyProtection="1">
      <alignment vertical="center"/>
    </xf>
    <xf numFmtId="0" fontId="32" fillId="3" borderId="0" xfId="1" applyFont="1" applyFill="1" applyAlignment="1">
      <alignment vertical="center"/>
    </xf>
    <xf numFmtId="0" fontId="45" fillId="0" borderId="1" xfId="0" applyFont="1" applyBorder="1" applyAlignment="1" applyProtection="1">
      <alignment horizontal="left" vertical="center"/>
      <protection locked="0"/>
    </xf>
    <xf numFmtId="0" fontId="45" fillId="0" borderId="1" xfId="0" applyFont="1" applyBorder="1" applyAlignment="1" applyProtection="1">
      <alignment horizontal="left" vertical="top"/>
      <protection locked="0"/>
    </xf>
    <xf numFmtId="0" fontId="44" fillId="0" borderId="34" xfId="0" applyFont="1" applyBorder="1" applyAlignment="1" applyProtection="1">
      <alignment horizontal="left"/>
      <protection locked="0"/>
    </xf>
    <xf numFmtId="0" fontId="43" fillId="0" borderId="1" xfId="0" applyFont="1" applyBorder="1" applyAlignment="1" applyProtection="1">
      <alignment horizontal="center" vertical="center" wrapText="1"/>
      <protection locked="0"/>
    </xf>
    <xf numFmtId="0" fontId="43" fillId="0" borderId="1" xfId="0" applyFont="1" applyBorder="1" applyAlignment="1" applyProtection="1">
      <alignment horizontal="center" vertical="center"/>
      <protection locked="0"/>
    </xf>
    <xf numFmtId="49" fontId="45" fillId="0" borderId="1" xfId="0" applyNumberFormat="1" applyFont="1" applyBorder="1" applyAlignment="1" applyProtection="1">
      <alignment horizontal="left" vertical="center" wrapText="1"/>
      <protection locked="0"/>
    </xf>
    <xf numFmtId="0" fontId="45" fillId="0" borderId="1" xfId="0" applyFont="1" applyBorder="1" applyAlignment="1" applyProtection="1">
      <alignment horizontal="left" vertical="center" wrapText="1"/>
      <protection locked="0"/>
    </xf>
    <xf numFmtId="0" fontId="44"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6"/>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spans="1:74" ht="36.950000000000003" customHeight="1">
      <c r="AR2" s="388"/>
      <c r="AS2" s="388"/>
      <c r="AT2" s="388"/>
      <c r="AU2" s="388"/>
      <c r="AV2" s="388"/>
      <c r="AW2" s="388"/>
      <c r="AX2" s="388"/>
      <c r="AY2" s="388"/>
      <c r="AZ2" s="388"/>
      <c r="BA2" s="388"/>
      <c r="BB2" s="388"/>
      <c r="BC2" s="388"/>
      <c r="BD2" s="388"/>
      <c r="BE2" s="388"/>
      <c r="BS2" s="24" t="s">
        <v>8</v>
      </c>
      <c r="BT2" s="24" t="s">
        <v>9</v>
      </c>
    </row>
    <row r="3" spans="1:74" ht="6.95"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spans="1:74" ht="36.950000000000003"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spans="1:74" ht="14.45" customHeight="1">
      <c r="B5" s="28"/>
      <c r="C5" s="29"/>
      <c r="D5" s="34" t="s">
        <v>15</v>
      </c>
      <c r="E5" s="29"/>
      <c r="F5" s="29"/>
      <c r="G5" s="29"/>
      <c r="H5" s="29"/>
      <c r="I5" s="29"/>
      <c r="J5" s="29"/>
      <c r="K5" s="353" t="s">
        <v>16</v>
      </c>
      <c r="L5" s="354"/>
      <c r="M5" s="354"/>
      <c r="N5" s="354"/>
      <c r="O5" s="354"/>
      <c r="P5" s="354"/>
      <c r="Q5" s="354"/>
      <c r="R5" s="354"/>
      <c r="S5" s="354"/>
      <c r="T5" s="354"/>
      <c r="U5" s="354"/>
      <c r="V5" s="354"/>
      <c r="W5" s="354"/>
      <c r="X5" s="354"/>
      <c r="Y5" s="354"/>
      <c r="Z5" s="354"/>
      <c r="AA5" s="354"/>
      <c r="AB5" s="354"/>
      <c r="AC5" s="354"/>
      <c r="AD5" s="354"/>
      <c r="AE5" s="354"/>
      <c r="AF5" s="354"/>
      <c r="AG5" s="354"/>
      <c r="AH5" s="354"/>
      <c r="AI5" s="354"/>
      <c r="AJ5" s="354"/>
      <c r="AK5" s="354"/>
      <c r="AL5" s="354"/>
      <c r="AM5" s="354"/>
      <c r="AN5" s="354"/>
      <c r="AO5" s="354"/>
      <c r="AP5" s="29"/>
      <c r="AQ5" s="31"/>
      <c r="BE5" s="351" t="s">
        <v>17</v>
      </c>
      <c r="BS5" s="24" t="s">
        <v>8</v>
      </c>
    </row>
    <row r="6" spans="1:74" ht="36.950000000000003" customHeight="1">
      <c r="B6" s="28"/>
      <c r="C6" s="29"/>
      <c r="D6" s="36" t="s">
        <v>18</v>
      </c>
      <c r="E6" s="29"/>
      <c r="F6" s="29"/>
      <c r="G6" s="29"/>
      <c r="H6" s="29"/>
      <c r="I6" s="29"/>
      <c r="J6" s="29"/>
      <c r="K6" s="355" t="s">
        <v>19</v>
      </c>
      <c r="L6" s="354"/>
      <c r="M6" s="354"/>
      <c r="N6" s="354"/>
      <c r="O6" s="354"/>
      <c r="P6" s="354"/>
      <c r="Q6" s="354"/>
      <c r="R6" s="354"/>
      <c r="S6" s="354"/>
      <c r="T6" s="354"/>
      <c r="U6" s="354"/>
      <c r="V6" s="354"/>
      <c r="W6" s="354"/>
      <c r="X6" s="354"/>
      <c r="Y6" s="354"/>
      <c r="Z6" s="354"/>
      <c r="AA6" s="354"/>
      <c r="AB6" s="354"/>
      <c r="AC6" s="354"/>
      <c r="AD6" s="354"/>
      <c r="AE6" s="354"/>
      <c r="AF6" s="354"/>
      <c r="AG6" s="354"/>
      <c r="AH6" s="354"/>
      <c r="AI6" s="354"/>
      <c r="AJ6" s="354"/>
      <c r="AK6" s="354"/>
      <c r="AL6" s="354"/>
      <c r="AM6" s="354"/>
      <c r="AN6" s="354"/>
      <c r="AO6" s="354"/>
      <c r="AP6" s="29"/>
      <c r="AQ6" s="31"/>
      <c r="BE6" s="352"/>
      <c r="BS6" s="24" t="s">
        <v>20</v>
      </c>
    </row>
    <row r="7" spans="1:74" ht="14.45" customHeight="1">
      <c r="B7" s="28"/>
      <c r="C7" s="29"/>
      <c r="D7" s="37" t="s">
        <v>21</v>
      </c>
      <c r="E7" s="29"/>
      <c r="F7" s="29"/>
      <c r="G7" s="29"/>
      <c r="H7" s="29"/>
      <c r="I7" s="29"/>
      <c r="J7" s="29"/>
      <c r="K7" s="35" t="s">
        <v>22</v>
      </c>
      <c r="L7" s="29"/>
      <c r="M7" s="29"/>
      <c r="N7" s="29"/>
      <c r="O7" s="29"/>
      <c r="P7" s="29"/>
      <c r="Q7" s="29"/>
      <c r="R7" s="29"/>
      <c r="S7" s="29"/>
      <c r="T7" s="29"/>
      <c r="U7" s="29"/>
      <c r="V7" s="29"/>
      <c r="W7" s="29"/>
      <c r="X7" s="29"/>
      <c r="Y7" s="29"/>
      <c r="Z7" s="29"/>
      <c r="AA7" s="29"/>
      <c r="AB7" s="29"/>
      <c r="AC7" s="29"/>
      <c r="AD7" s="29"/>
      <c r="AE7" s="29"/>
      <c r="AF7" s="29"/>
      <c r="AG7" s="29"/>
      <c r="AH7" s="29"/>
      <c r="AI7" s="29"/>
      <c r="AJ7" s="29"/>
      <c r="AK7" s="37" t="s">
        <v>23</v>
      </c>
      <c r="AL7" s="29"/>
      <c r="AM7" s="29"/>
      <c r="AN7" s="35" t="s">
        <v>24</v>
      </c>
      <c r="AO7" s="29"/>
      <c r="AP7" s="29"/>
      <c r="AQ7" s="31"/>
      <c r="BE7" s="352"/>
      <c r="BS7" s="24" t="s">
        <v>25</v>
      </c>
    </row>
    <row r="8" spans="1:74" ht="14.45" customHeight="1">
      <c r="B8" s="28"/>
      <c r="C8" s="29"/>
      <c r="D8" s="37" t="s">
        <v>26</v>
      </c>
      <c r="E8" s="29"/>
      <c r="F8" s="29"/>
      <c r="G8" s="29"/>
      <c r="H8" s="29"/>
      <c r="I8" s="29"/>
      <c r="J8" s="29"/>
      <c r="K8" s="35" t="s">
        <v>27</v>
      </c>
      <c r="L8" s="29"/>
      <c r="M8" s="29"/>
      <c r="N8" s="29"/>
      <c r="O8" s="29"/>
      <c r="P8" s="29"/>
      <c r="Q8" s="29"/>
      <c r="R8" s="29"/>
      <c r="S8" s="29"/>
      <c r="T8" s="29"/>
      <c r="U8" s="29"/>
      <c r="V8" s="29"/>
      <c r="W8" s="29"/>
      <c r="X8" s="29"/>
      <c r="Y8" s="29"/>
      <c r="Z8" s="29"/>
      <c r="AA8" s="29"/>
      <c r="AB8" s="29"/>
      <c r="AC8" s="29"/>
      <c r="AD8" s="29"/>
      <c r="AE8" s="29"/>
      <c r="AF8" s="29"/>
      <c r="AG8" s="29"/>
      <c r="AH8" s="29"/>
      <c r="AI8" s="29"/>
      <c r="AJ8" s="29"/>
      <c r="AK8" s="37" t="s">
        <v>28</v>
      </c>
      <c r="AL8" s="29"/>
      <c r="AM8" s="29"/>
      <c r="AN8" s="38" t="s">
        <v>29</v>
      </c>
      <c r="AO8" s="29"/>
      <c r="AP8" s="29"/>
      <c r="AQ8" s="31"/>
      <c r="BE8" s="352"/>
      <c r="BS8" s="24" t="s">
        <v>30</v>
      </c>
    </row>
    <row r="9" spans="1:74" ht="14.45"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52"/>
      <c r="BS9" s="24" t="s">
        <v>31</v>
      </c>
    </row>
    <row r="10" spans="1:74" ht="14.45" customHeight="1">
      <c r="B10" s="28"/>
      <c r="C10" s="29"/>
      <c r="D10" s="37" t="s">
        <v>32</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37" t="s">
        <v>33</v>
      </c>
      <c r="AL10" s="29"/>
      <c r="AM10" s="29"/>
      <c r="AN10" s="35" t="s">
        <v>24</v>
      </c>
      <c r="AO10" s="29"/>
      <c r="AP10" s="29"/>
      <c r="AQ10" s="31"/>
      <c r="BE10" s="352"/>
      <c r="BS10" s="24" t="s">
        <v>20</v>
      </c>
    </row>
    <row r="11" spans="1:74" ht="18.399999999999999" customHeight="1">
      <c r="B11" s="28"/>
      <c r="C11" s="29"/>
      <c r="D11" s="29"/>
      <c r="E11" s="35" t="s">
        <v>34</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37" t="s">
        <v>35</v>
      </c>
      <c r="AL11" s="29"/>
      <c r="AM11" s="29"/>
      <c r="AN11" s="35" t="s">
        <v>24</v>
      </c>
      <c r="AO11" s="29"/>
      <c r="AP11" s="29"/>
      <c r="AQ11" s="31"/>
      <c r="BE11" s="352"/>
      <c r="BS11" s="24" t="s">
        <v>20</v>
      </c>
    </row>
    <row r="12" spans="1:74" ht="6.95"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52"/>
      <c r="BS12" s="24" t="s">
        <v>20</v>
      </c>
    </row>
    <row r="13" spans="1:74" ht="14.45" customHeight="1">
      <c r="B13" s="28"/>
      <c r="C13" s="29"/>
      <c r="D13" s="37" t="s">
        <v>36</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37" t="s">
        <v>33</v>
      </c>
      <c r="AL13" s="29"/>
      <c r="AM13" s="29"/>
      <c r="AN13" s="39" t="s">
        <v>37</v>
      </c>
      <c r="AO13" s="29"/>
      <c r="AP13" s="29"/>
      <c r="AQ13" s="31"/>
      <c r="BE13" s="352"/>
      <c r="BS13" s="24" t="s">
        <v>20</v>
      </c>
    </row>
    <row r="14" spans="1:74">
      <c r="B14" s="28"/>
      <c r="C14" s="29"/>
      <c r="D14" s="29"/>
      <c r="E14" s="356" t="s">
        <v>37</v>
      </c>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c r="AD14" s="357"/>
      <c r="AE14" s="357"/>
      <c r="AF14" s="357"/>
      <c r="AG14" s="357"/>
      <c r="AH14" s="357"/>
      <c r="AI14" s="357"/>
      <c r="AJ14" s="357"/>
      <c r="AK14" s="37" t="s">
        <v>35</v>
      </c>
      <c r="AL14" s="29"/>
      <c r="AM14" s="29"/>
      <c r="AN14" s="39" t="s">
        <v>37</v>
      </c>
      <c r="AO14" s="29"/>
      <c r="AP14" s="29"/>
      <c r="AQ14" s="31"/>
      <c r="BE14" s="352"/>
      <c r="BS14" s="24" t="s">
        <v>20</v>
      </c>
    </row>
    <row r="15" spans="1:74" ht="6.95"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52"/>
      <c r="BS15" s="24" t="s">
        <v>6</v>
      </c>
    </row>
    <row r="16" spans="1:74" ht="14.45" customHeight="1">
      <c r="B16" s="28"/>
      <c r="C16" s="29"/>
      <c r="D16" s="37" t="s">
        <v>38</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37" t="s">
        <v>33</v>
      </c>
      <c r="AL16" s="29"/>
      <c r="AM16" s="29"/>
      <c r="AN16" s="35" t="s">
        <v>24</v>
      </c>
      <c r="AO16" s="29"/>
      <c r="AP16" s="29"/>
      <c r="AQ16" s="31"/>
      <c r="BE16" s="352"/>
      <c r="BS16" s="24" t="s">
        <v>6</v>
      </c>
    </row>
    <row r="17" spans="2:71" ht="18.399999999999999" customHeight="1">
      <c r="B17" s="28"/>
      <c r="C17" s="29"/>
      <c r="D17" s="29"/>
      <c r="E17" s="35" t="s">
        <v>39</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37" t="s">
        <v>35</v>
      </c>
      <c r="AL17" s="29"/>
      <c r="AM17" s="29"/>
      <c r="AN17" s="35" t="s">
        <v>24</v>
      </c>
      <c r="AO17" s="29"/>
      <c r="AP17" s="29"/>
      <c r="AQ17" s="31"/>
      <c r="BE17" s="352"/>
      <c r="BS17" s="24" t="s">
        <v>6</v>
      </c>
    </row>
    <row r="18" spans="2:71" ht="6.95"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52"/>
      <c r="BS18" s="24" t="s">
        <v>8</v>
      </c>
    </row>
    <row r="19" spans="2:71" ht="14.45" customHeight="1">
      <c r="B19" s="28"/>
      <c r="C19" s="29"/>
      <c r="D19" s="37" t="s">
        <v>40</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52"/>
      <c r="BS19" s="24" t="s">
        <v>8</v>
      </c>
    </row>
    <row r="20" spans="2:71" ht="22.5" customHeight="1">
      <c r="B20" s="28"/>
      <c r="C20" s="29"/>
      <c r="D20" s="29"/>
      <c r="E20" s="358" t="s">
        <v>24</v>
      </c>
      <c r="F20" s="358"/>
      <c r="G20" s="358"/>
      <c r="H20" s="358"/>
      <c r="I20" s="358"/>
      <c r="J20" s="358"/>
      <c r="K20" s="358"/>
      <c r="L20" s="358"/>
      <c r="M20" s="358"/>
      <c r="N20" s="358"/>
      <c r="O20" s="358"/>
      <c r="P20" s="358"/>
      <c r="Q20" s="358"/>
      <c r="R20" s="358"/>
      <c r="S20" s="358"/>
      <c r="T20" s="358"/>
      <c r="U20" s="358"/>
      <c r="V20" s="358"/>
      <c r="W20" s="358"/>
      <c r="X20" s="358"/>
      <c r="Y20" s="358"/>
      <c r="Z20" s="358"/>
      <c r="AA20" s="358"/>
      <c r="AB20" s="358"/>
      <c r="AC20" s="358"/>
      <c r="AD20" s="358"/>
      <c r="AE20" s="358"/>
      <c r="AF20" s="358"/>
      <c r="AG20" s="358"/>
      <c r="AH20" s="358"/>
      <c r="AI20" s="358"/>
      <c r="AJ20" s="358"/>
      <c r="AK20" s="358"/>
      <c r="AL20" s="358"/>
      <c r="AM20" s="358"/>
      <c r="AN20" s="358"/>
      <c r="AO20" s="29"/>
      <c r="AP20" s="29"/>
      <c r="AQ20" s="31"/>
      <c r="BE20" s="352"/>
      <c r="BS20" s="24" t="s">
        <v>6</v>
      </c>
    </row>
    <row r="21" spans="2:71" ht="6.95"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52"/>
    </row>
    <row r="22" spans="2:71" ht="6.95" customHeight="1">
      <c r="B22" s="28"/>
      <c r="C22" s="29"/>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29"/>
      <c r="AQ22" s="31"/>
      <c r="BE22" s="352"/>
    </row>
    <row r="23" spans="2:71" s="1" customFormat="1" ht="25.9" customHeight="1">
      <c r="B23" s="41"/>
      <c r="C23" s="42"/>
      <c r="D23" s="43" t="s">
        <v>41</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359">
        <f>ROUND(AG51,2)</f>
        <v>0</v>
      </c>
      <c r="AL23" s="360"/>
      <c r="AM23" s="360"/>
      <c r="AN23" s="360"/>
      <c r="AO23" s="360"/>
      <c r="AP23" s="42"/>
      <c r="AQ23" s="45"/>
      <c r="BE23" s="352"/>
    </row>
    <row r="24" spans="2:71" s="1" customFormat="1" ht="6.95" customHeight="1">
      <c r="B24" s="41"/>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5"/>
      <c r="BE24" s="352"/>
    </row>
    <row r="25" spans="2:71" s="1" customFormat="1" ht="13.5">
      <c r="B25" s="41"/>
      <c r="C25" s="42"/>
      <c r="D25" s="42"/>
      <c r="E25" s="42"/>
      <c r="F25" s="42"/>
      <c r="G25" s="42"/>
      <c r="H25" s="42"/>
      <c r="I25" s="42"/>
      <c r="J25" s="42"/>
      <c r="K25" s="42"/>
      <c r="L25" s="361" t="s">
        <v>42</v>
      </c>
      <c r="M25" s="361"/>
      <c r="N25" s="361"/>
      <c r="O25" s="361"/>
      <c r="P25" s="42"/>
      <c r="Q25" s="42"/>
      <c r="R25" s="42"/>
      <c r="S25" s="42"/>
      <c r="T25" s="42"/>
      <c r="U25" s="42"/>
      <c r="V25" s="42"/>
      <c r="W25" s="361" t="s">
        <v>43</v>
      </c>
      <c r="X25" s="361"/>
      <c r="Y25" s="361"/>
      <c r="Z25" s="361"/>
      <c r="AA25" s="361"/>
      <c r="AB25" s="361"/>
      <c r="AC25" s="361"/>
      <c r="AD25" s="361"/>
      <c r="AE25" s="361"/>
      <c r="AF25" s="42"/>
      <c r="AG25" s="42"/>
      <c r="AH25" s="42"/>
      <c r="AI25" s="42"/>
      <c r="AJ25" s="42"/>
      <c r="AK25" s="361" t="s">
        <v>44</v>
      </c>
      <c r="AL25" s="361"/>
      <c r="AM25" s="361"/>
      <c r="AN25" s="361"/>
      <c r="AO25" s="361"/>
      <c r="AP25" s="42"/>
      <c r="AQ25" s="45"/>
      <c r="BE25" s="352"/>
    </row>
    <row r="26" spans="2:71" s="2" customFormat="1" ht="14.45" customHeight="1">
      <c r="B26" s="47"/>
      <c r="C26" s="48"/>
      <c r="D26" s="49" t="s">
        <v>45</v>
      </c>
      <c r="E26" s="48"/>
      <c r="F26" s="49" t="s">
        <v>46</v>
      </c>
      <c r="G26" s="48"/>
      <c r="H26" s="48"/>
      <c r="I26" s="48"/>
      <c r="J26" s="48"/>
      <c r="K26" s="48"/>
      <c r="L26" s="362">
        <v>0.21</v>
      </c>
      <c r="M26" s="363"/>
      <c r="N26" s="363"/>
      <c r="O26" s="363"/>
      <c r="P26" s="48"/>
      <c r="Q26" s="48"/>
      <c r="R26" s="48"/>
      <c r="S26" s="48"/>
      <c r="T26" s="48"/>
      <c r="U26" s="48"/>
      <c r="V26" s="48"/>
      <c r="W26" s="364">
        <f>ROUND(AZ51,2)</f>
        <v>0</v>
      </c>
      <c r="X26" s="363"/>
      <c r="Y26" s="363"/>
      <c r="Z26" s="363"/>
      <c r="AA26" s="363"/>
      <c r="AB26" s="363"/>
      <c r="AC26" s="363"/>
      <c r="AD26" s="363"/>
      <c r="AE26" s="363"/>
      <c r="AF26" s="48"/>
      <c r="AG26" s="48"/>
      <c r="AH26" s="48"/>
      <c r="AI26" s="48"/>
      <c r="AJ26" s="48"/>
      <c r="AK26" s="364">
        <f>ROUND(AV51,2)</f>
        <v>0</v>
      </c>
      <c r="AL26" s="363"/>
      <c r="AM26" s="363"/>
      <c r="AN26" s="363"/>
      <c r="AO26" s="363"/>
      <c r="AP26" s="48"/>
      <c r="AQ26" s="50"/>
      <c r="BE26" s="352"/>
    </row>
    <row r="27" spans="2:71" s="2" customFormat="1" ht="14.45" customHeight="1">
      <c r="B27" s="47"/>
      <c r="C27" s="48"/>
      <c r="D27" s="48"/>
      <c r="E27" s="48"/>
      <c r="F27" s="49" t="s">
        <v>47</v>
      </c>
      <c r="G27" s="48"/>
      <c r="H27" s="48"/>
      <c r="I27" s="48"/>
      <c r="J27" s="48"/>
      <c r="K27" s="48"/>
      <c r="L27" s="362">
        <v>0.15</v>
      </c>
      <c r="M27" s="363"/>
      <c r="N27" s="363"/>
      <c r="O27" s="363"/>
      <c r="P27" s="48"/>
      <c r="Q27" s="48"/>
      <c r="R27" s="48"/>
      <c r="S27" s="48"/>
      <c r="T27" s="48"/>
      <c r="U27" s="48"/>
      <c r="V27" s="48"/>
      <c r="W27" s="364">
        <f>ROUND(BA51,2)</f>
        <v>0</v>
      </c>
      <c r="X27" s="363"/>
      <c r="Y27" s="363"/>
      <c r="Z27" s="363"/>
      <c r="AA27" s="363"/>
      <c r="AB27" s="363"/>
      <c r="AC27" s="363"/>
      <c r="AD27" s="363"/>
      <c r="AE27" s="363"/>
      <c r="AF27" s="48"/>
      <c r="AG27" s="48"/>
      <c r="AH27" s="48"/>
      <c r="AI27" s="48"/>
      <c r="AJ27" s="48"/>
      <c r="AK27" s="364">
        <f>ROUND(AW51,2)</f>
        <v>0</v>
      </c>
      <c r="AL27" s="363"/>
      <c r="AM27" s="363"/>
      <c r="AN27" s="363"/>
      <c r="AO27" s="363"/>
      <c r="AP27" s="48"/>
      <c r="AQ27" s="50"/>
      <c r="BE27" s="352"/>
    </row>
    <row r="28" spans="2:71" s="2" customFormat="1" ht="14.45" hidden="1" customHeight="1">
      <c r="B28" s="47"/>
      <c r="C28" s="48"/>
      <c r="D28" s="48"/>
      <c r="E28" s="48"/>
      <c r="F28" s="49" t="s">
        <v>48</v>
      </c>
      <c r="G28" s="48"/>
      <c r="H28" s="48"/>
      <c r="I28" s="48"/>
      <c r="J28" s="48"/>
      <c r="K28" s="48"/>
      <c r="L28" s="362">
        <v>0.21</v>
      </c>
      <c r="M28" s="363"/>
      <c r="N28" s="363"/>
      <c r="O28" s="363"/>
      <c r="P28" s="48"/>
      <c r="Q28" s="48"/>
      <c r="R28" s="48"/>
      <c r="S28" s="48"/>
      <c r="T28" s="48"/>
      <c r="U28" s="48"/>
      <c r="V28" s="48"/>
      <c r="W28" s="364">
        <f>ROUND(BB51,2)</f>
        <v>0</v>
      </c>
      <c r="X28" s="363"/>
      <c r="Y28" s="363"/>
      <c r="Z28" s="363"/>
      <c r="AA28" s="363"/>
      <c r="AB28" s="363"/>
      <c r="AC28" s="363"/>
      <c r="AD28" s="363"/>
      <c r="AE28" s="363"/>
      <c r="AF28" s="48"/>
      <c r="AG28" s="48"/>
      <c r="AH28" s="48"/>
      <c r="AI28" s="48"/>
      <c r="AJ28" s="48"/>
      <c r="AK28" s="364">
        <v>0</v>
      </c>
      <c r="AL28" s="363"/>
      <c r="AM28" s="363"/>
      <c r="AN28" s="363"/>
      <c r="AO28" s="363"/>
      <c r="AP28" s="48"/>
      <c r="AQ28" s="50"/>
      <c r="BE28" s="352"/>
    </row>
    <row r="29" spans="2:71" s="2" customFormat="1" ht="14.45" hidden="1" customHeight="1">
      <c r="B29" s="47"/>
      <c r="C29" s="48"/>
      <c r="D29" s="48"/>
      <c r="E29" s="48"/>
      <c r="F29" s="49" t="s">
        <v>49</v>
      </c>
      <c r="G29" s="48"/>
      <c r="H29" s="48"/>
      <c r="I29" s="48"/>
      <c r="J29" s="48"/>
      <c r="K29" s="48"/>
      <c r="L29" s="362">
        <v>0.15</v>
      </c>
      <c r="M29" s="363"/>
      <c r="N29" s="363"/>
      <c r="O29" s="363"/>
      <c r="P29" s="48"/>
      <c r="Q29" s="48"/>
      <c r="R29" s="48"/>
      <c r="S29" s="48"/>
      <c r="T29" s="48"/>
      <c r="U29" s="48"/>
      <c r="V29" s="48"/>
      <c r="W29" s="364">
        <f>ROUND(BC51,2)</f>
        <v>0</v>
      </c>
      <c r="X29" s="363"/>
      <c r="Y29" s="363"/>
      <c r="Z29" s="363"/>
      <c r="AA29" s="363"/>
      <c r="AB29" s="363"/>
      <c r="AC29" s="363"/>
      <c r="AD29" s="363"/>
      <c r="AE29" s="363"/>
      <c r="AF29" s="48"/>
      <c r="AG29" s="48"/>
      <c r="AH29" s="48"/>
      <c r="AI29" s="48"/>
      <c r="AJ29" s="48"/>
      <c r="AK29" s="364">
        <v>0</v>
      </c>
      <c r="AL29" s="363"/>
      <c r="AM29" s="363"/>
      <c r="AN29" s="363"/>
      <c r="AO29" s="363"/>
      <c r="AP29" s="48"/>
      <c r="AQ29" s="50"/>
      <c r="BE29" s="352"/>
    </row>
    <row r="30" spans="2:71" s="2" customFormat="1" ht="14.45" hidden="1" customHeight="1">
      <c r="B30" s="47"/>
      <c r="C30" s="48"/>
      <c r="D30" s="48"/>
      <c r="E30" s="48"/>
      <c r="F30" s="49" t="s">
        <v>50</v>
      </c>
      <c r="G30" s="48"/>
      <c r="H30" s="48"/>
      <c r="I30" s="48"/>
      <c r="J30" s="48"/>
      <c r="K30" s="48"/>
      <c r="L30" s="362">
        <v>0</v>
      </c>
      <c r="M30" s="363"/>
      <c r="N30" s="363"/>
      <c r="O30" s="363"/>
      <c r="P30" s="48"/>
      <c r="Q30" s="48"/>
      <c r="R30" s="48"/>
      <c r="S30" s="48"/>
      <c r="T30" s="48"/>
      <c r="U30" s="48"/>
      <c r="V30" s="48"/>
      <c r="W30" s="364">
        <f>ROUND(BD51,2)</f>
        <v>0</v>
      </c>
      <c r="X30" s="363"/>
      <c r="Y30" s="363"/>
      <c r="Z30" s="363"/>
      <c r="AA30" s="363"/>
      <c r="AB30" s="363"/>
      <c r="AC30" s="363"/>
      <c r="AD30" s="363"/>
      <c r="AE30" s="363"/>
      <c r="AF30" s="48"/>
      <c r="AG30" s="48"/>
      <c r="AH30" s="48"/>
      <c r="AI30" s="48"/>
      <c r="AJ30" s="48"/>
      <c r="AK30" s="364">
        <v>0</v>
      </c>
      <c r="AL30" s="363"/>
      <c r="AM30" s="363"/>
      <c r="AN30" s="363"/>
      <c r="AO30" s="363"/>
      <c r="AP30" s="48"/>
      <c r="AQ30" s="50"/>
      <c r="BE30" s="352"/>
    </row>
    <row r="31" spans="2:71" s="1" customFormat="1" ht="6.95" customHeight="1">
      <c r="B31" s="41"/>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5"/>
      <c r="BE31" s="352"/>
    </row>
    <row r="32" spans="2:71" s="1" customFormat="1" ht="25.9" customHeight="1">
      <c r="B32" s="41"/>
      <c r="C32" s="51"/>
      <c r="D32" s="52" t="s">
        <v>51</v>
      </c>
      <c r="E32" s="53"/>
      <c r="F32" s="53"/>
      <c r="G32" s="53"/>
      <c r="H32" s="53"/>
      <c r="I32" s="53"/>
      <c r="J32" s="53"/>
      <c r="K32" s="53"/>
      <c r="L32" s="53"/>
      <c r="M32" s="53"/>
      <c r="N32" s="53"/>
      <c r="O32" s="53"/>
      <c r="P32" s="53"/>
      <c r="Q32" s="53"/>
      <c r="R32" s="53"/>
      <c r="S32" s="53"/>
      <c r="T32" s="54" t="s">
        <v>52</v>
      </c>
      <c r="U32" s="53"/>
      <c r="V32" s="53"/>
      <c r="W32" s="53"/>
      <c r="X32" s="365" t="s">
        <v>53</v>
      </c>
      <c r="Y32" s="366"/>
      <c r="Z32" s="366"/>
      <c r="AA32" s="366"/>
      <c r="AB32" s="366"/>
      <c r="AC32" s="53"/>
      <c r="AD32" s="53"/>
      <c r="AE32" s="53"/>
      <c r="AF32" s="53"/>
      <c r="AG32" s="53"/>
      <c r="AH32" s="53"/>
      <c r="AI32" s="53"/>
      <c r="AJ32" s="53"/>
      <c r="AK32" s="367">
        <f>SUM(AK23:AK30)</f>
        <v>0</v>
      </c>
      <c r="AL32" s="366"/>
      <c r="AM32" s="366"/>
      <c r="AN32" s="366"/>
      <c r="AO32" s="368"/>
      <c r="AP32" s="51"/>
      <c r="AQ32" s="55"/>
      <c r="BE32" s="352"/>
    </row>
    <row r="33" spans="2:56" s="1" customFormat="1" ht="6.95" customHeight="1">
      <c r="B33" s="41"/>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5"/>
    </row>
    <row r="34" spans="2:56" s="1" customFormat="1" ht="6.95" customHeight="1">
      <c r="B34" s="56"/>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8"/>
    </row>
    <row r="38" spans="2:56" s="1" customFormat="1" ht="6.95" customHeight="1">
      <c r="B38" s="59"/>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1"/>
    </row>
    <row r="39" spans="2:56" s="1" customFormat="1" ht="36.950000000000003" customHeight="1">
      <c r="B39" s="41"/>
      <c r="C39" s="62" t="s">
        <v>54</v>
      </c>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1"/>
    </row>
    <row r="40" spans="2:56" s="1" customFormat="1" ht="6.95" customHeight="1">
      <c r="B40" s="41"/>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1"/>
    </row>
    <row r="41" spans="2:56" s="3" customFormat="1" ht="14.45" customHeight="1">
      <c r="B41" s="64"/>
      <c r="C41" s="65" t="s">
        <v>15</v>
      </c>
      <c r="D41" s="66"/>
      <c r="E41" s="66"/>
      <c r="F41" s="66"/>
      <c r="G41" s="66"/>
      <c r="H41" s="66"/>
      <c r="I41" s="66"/>
      <c r="J41" s="66"/>
      <c r="K41" s="66"/>
      <c r="L41" s="66" t="str">
        <f>K5</f>
        <v>Skudly-LhotaGf</v>
      </c>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7"/>
    </row>
    <row r="42" spans="2:56" s="4" customFormat="1" ht="36.950000000000003" customHeight="1">
      <c r="B42" s="68"/>
      <c r="C42" s="69" t="s">
        <v>18</v>
      </c>
      <c r="D42" s="70"/>
      <c r="E42" s="70"/>
      <c r="F42" s="70"/>
      <c r="G42" s="70"/>
      <c r="H42" s="70"/>
      <c r="I42" s="70"/>
      <c r="J42" s="70"/>
      <c r="K42" s="70"/>
      <c r="L42" s="369" t="str">
        <f>K6</f>
        <v>Splašková kanalizace Škudly a Lhota pod Přeloučí</v>
      </c>
      <c r="M42" s="370"/>
      <c r="N42" s="370"/>
      <c r="O42" s="370"/>
      <c r="P42" s="370"/>
      <c r="Q42" s="370"/>
      <c r="R42" s="370"/>
      <c r="S42" s="370"/>
      <c r="T42" s="370"/>
      <c r="U42" s="370"/>
      <c r="V42" s="370"/>
      <c r="W42" s="370"/>
      <c r="X42" s="370"/>
      <c r="Y42" s="370"/>
      <c r="Z42" s="370"/>
      <c r="AA42" s="370"/>
      <c r="AB42" s="370"/>
      <c r="AC42" s="370"/>
      <c r="AD42" s="370"/>
      <c r="AE42" s="370"/>
      <c r="AF42" s="370"/>
      <c r="AG42" s="370"/>
      <c r="AH42" s="370"/>
      <c r="AI42" s="370"/>
      <c r="AJ42" s="370"/>
      <c r="AK42" s="370"/>
      <c r="AL42" s="370"/>
      <c r="AM42" s="370"/>
      <c r="AN42" s="370"/>
      <c r="AO42" s="370"/>
      <c r="AP42" s="70"/>
      <c r="AQ42" s="70"/>
      <c r="AR42" s="71"/>
    </row>
    <row r="43" spans="2:56" s="1" customFormat="1" ht="6.95" customHeight="1">
      <c r="B43" s="41"/>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1"/>
    </row>
    <row r="44" spans="2:56" s="1" customFormat="1">
      <c r="B44" s="41"/>
      <c r="C44" s="65" t="s">
        <v>26</v>
      </c>
      <c r="D44" s="63"/>
      <c r="E44" s="63"/>
      <c r="F44" s="63"/>
      <c r="G44" s="63"/>
      <c r="H44" s="63"/>
      <c r="I44" s="63"/>
      <c r="J44" s="63"/>
      <c r="K44" s="63"/>
      <c r="L44" s="72" t="str">
        <f>IF(K8="","",K8)</f>
        <v>k.ú. Škudly a Lhota pod Přeloučí</v>
      </c>
      <c r="M44" s="63"/>
      <c r="N44" s="63"/>
      <c r="O44" s="63"/>
      <c r="P44" s="63"/>
      <c r="Q44" s="63"/>
      <c r="R44" s="63"/>
      <c r="S44" s="63"/>
      <c r="T44" s="63"/>
      <c r="U44" s="63"/>
      <c r="V44" s="63"/>
      <c r="W44" s="63"/>
      <c r="X44" s="63"/>
      <c r="Y44" s="63"/>
      <c r="Z44" s="63"/>
      <c r="AA44" s="63"/>
      <c r="AB44" s="63"/>
      <c r="AC44" s="63"/>
      <c r="AD44" s="63"/>
      <c r="AE44" s="63"/>
      <c r="AF44" s="63"/>
      <c r="AG44" s="63"/>
      <c r="AH44" s="63"/>
      <c r="AI44" s="65" t="s">
        <v>28</v>
      </c>
      <c r="AJ44" s="63"/>
      <c r="AK44" s="63"/>
      <c r="AL44" s="63"/>
      <c r="AM44" s="371" t="str">
        <f>IF(AN8= "","",AN8)</f>
        <v>16.12.2015</v>
      </c>
      <c r="AN44" s="371"/>
      <c r="AO44" s="63"/>
      <c r="AP44" s="63"/>
      <c r="AQ44" s="63"/>
      <c r="AR44" s="61"/>
    </row>
    <row r="45" spans="2:56" s="1" customFormat="1" ht="6.95" customHeight="1">
      <c r="B45" s="41"/>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1"/>
    </row>
    <row r="46" spans="2:56" s="1" customFormat="1">
      <c r="B46" s="41"/>
      <c r="C46" s="65" t="s">
        <v>32</v>
      </c>
      <c r="D46" s="63"/>
      <c r="E46" s="63"/>
      <c r="F46" s="63"/>
      <c r="G46" s="63"/>
      <c r="H46" s="63"/>
      <c r="I46" s="63"/>
      <c r="J46" s="63"/>
      <c r="K46" s="63"/>
      <c r="L46" s="66" t="str">
        <f>IF(E11= "","",E11)</f>
        <v>VaK Pardubice a.s., Teplého 2014, Pardubice 530 02</v>
      </c>
      <c r="M46" s="63"/>
      <c r="N46" s="63"/>
      <c r="O46" s="63"/>
      <c r="P46" s="63"/>
      <c r="Q46" s="63"/>
      <c r="R46" s="63"/>
      <c r="S46" s="63"/>
      <c r="T46" s="63"/>
      <c r="U46" s="63"/>
      <c r="V46" s="63"/>
      <c r="W46" s="63"/>
      <c r="X46" s="63"/>
      <c r="Y46" s="63"/>
      <c r="Z46" s="63"/>
      <c r="AA46" s="63"/>
      <c r="AB46" s="63"/>
      <c r="AC46" s="63"/>
      <c r="AD46" s="63"/>
      <c r="AE46" s="63"/>
      <c r="AF46" s="63"/>
      <c r="AG46" s="63"/>
      <c r="AH46" s="63"/>
      <c r="AI46" s="65" t="s">
        <v>38</v>
      </c>
      <c r="AJ46" s="63"/>
      <c r="AK46" s="63"/>
      <c r="AL46" s="63"/>
      <c r="AM46" s="372" t="str">
        <f>IF(E17="","",E17)</f>
        <v>IKKO Hradec Králové, s.r.o., Bří. Štefanů 238, HK</v>
      </c>
      <c r="AN46" s="372"/>
      <c r="AO46" s="372"/>
      <c r="AP46" s="372"/>
      <c r="AQ46" s="63"/>
      <c r="AR46" s="61"/>
      <c r="AS46" s="373" t="s">
        <v>55</v>
      </c>
      <c r="AT46" s="374"/>
      <c r="AU46" s="74"/>
      <c r="AV46" s="74"/>
      <c r="AW46" s="74"/>
      <c r="AX46" s="74"/>
      <c r="AY46" s="74"/>
      <c r="AZ46" s="74"/>
      <c r="BA46" s="74"/>
      <c r="BB46" s="74"/>
      <c r="BC46" s="74"/>
      <c r="BD46" s="75"/>
    </row>
    <row r="47" spans="2:56" s="1" customFormat="1">
      <c r="B47" s="41"/>
      <c r="C47" s="65" t="s">
        <v>36</v>
      </c>
      <c r="D47" s="63"/>
      <c r="E47" s="63"/>
      <c r="F47" s="63"/>
      <c r="G47" s="63"/>
      <c r="H47" s="63"/>
      <c r="I47" s="63"/>
      <c r="J47" s="63"/>
      <c r="K47" s="63"/>
      <c r="L47" s="66" t="str">
        <f>IF(E14= "Vyplň údaj","",E14)</f>
        <v/>
      </c>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1"/>
      <c r="AS47" s="375"/>
      <c r="AT47" s="376"/>
      <c r="AU47" s="76"/>
      <c r="AV47" s="76"/>
      <c r="AW47" s="76"/>
      <c r="AX47" s="76"/>
      <c r="AY47" s="76"/>
      <c r="AZ47" s="76"/>
      <c r="BA47" s="76"/>
      <c r="BB47" s="76"/>
      <c r="BC47" s="76"/>
      <c r="BD47" s="77"/>
    </row>
    <row r="48" spans="2:56" s="1" customFormat="1" ht="10.9" customHeight="1">
      <c r="B48" s="41"/>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63"/>
      <c r="AL48" s="63"/>
      <c r="AM48" s="63"/>
      <c r="AN48" s="63"/>
      <c r="AO48" s="63"/>
      <c r="AP48" s="63"/>
      <c r="AQ48" s="63"/>
      <c r="AR48" s="61"/>
      <c r="AS48" s="377"/>
      <c r="AT48" s="378"/>
      <c r="AU48" s="42"/>
      <c r="AV48" s="42"/>
      <c r="AW48" s="42"/>
      <c r="AX48" s="42"/>
      <c r="AY48" s="42"/>
      <c r="AZ48" s="42"/>
      <c r="BA48" s="42"/>
      <c r="BB48" s="42"/>
      <c r="BC48" s="42"/>
      <c r="BD48" s="78"/>
    </row>
    <row r="49" spans="1:91" s="1" customFormat="1" ht="29.25" customHeight="1">
      <c r="B49" s="41"/>
      <c r="C49" s="379" t="s">
        <v>56</v>
      </c>
      <c r="D49" s="380"/>
      <c r="E49" s="380"/>
      <c r="F49" s="380"/>
      <c r="G49" s="380"/>
      <c r="H49" s="79"/>
      <c r="I49" s="381" t="s">
        <v>57</v>
      </c>
      <c r="J49" s="380"/>
      <c r="K49" s="380"/>
      <c r="L49" s="380"/>
      <c r="M49" s="380"/>
      <c r="N49" s="380"/>
      <c r="O49" s="380"/>
      <c r="P49" s="380"/>
      <c r="Q49" s="380"/>
      <c r="R49" s="380"/>
      <c r="S49" s="380"/>
      <c r="T49" s="380"/>
      <c r="U49" s="380"/>
      <c r="V49" s="380"/>
      <c r="W49" s="380"/>
      <c r="X49" s="380"/>
      <c r="Y49" s="380"/>
      <c r="Z49" s="380"/>
      <c r="AA49" s="380"/>
      <c r="AB49" s="380"/>
      <c r="AC49" s="380"/>
      <c r="AD49" s="380"/>
      <c r="AE49" s="380"/>
      <c r="AF49" s="380"/>
      <c r="AG49" s="382" t="s">
        <v>58</v>
      </c>
      <c r="AH49" s="380"/>
      <c r="AI49" s="380"/>
      <c r="AJ49" s="380"/>
      <c r="AK49" s="380"/>
      <c r="AL49" s="380"/>
      <c r="AM49" s="380"/>
      <c r="AN49" s="381" t="s">
        <v>59</v>
      </c>
      <c r="AO49" s="380"/>
      <c r="AP49" s="380"/>
      <c r="AQ49" s="80" t="s">
        <v>60</v>
      </c>
      <c r="AR49" s="61"/>
      <c r="AS49" s="81" t="s">
        <v>61</v>
      </c>
      <c r="AT49" s="82" t="s">
        <v>62</v>
      </c>
      <c r="AU49" s="82" t="s">
        <v>63</v>
      </c>
      <c r="AV49" s="82" t="s">
        <v>64</v>
      </c>
      <c r="AW49" s="82" t="s">
        <v>65</v>
      </c>
      <c r="AX49" s="82" t="s">
        <v>66</v>
      </c>
      <c r="AY49" s="82" t="s">
        <v>67</v>
      </c>
      <c r="AZ49" s="82" t="s">
        <v>68</v>
      </c>
      <c r="BA49" s="82" t="s">
        <v>69</v>
      </c>
      <c r="BB49" s="82" t="s">
        <v>70</v>
      </c>
      <c r="BC49" s="82" t="s">
        <v>71</v>
      </c>
      <c r="BD49" s="83" t="s">
        <v>72</v>
      </c>
    </row>
    <row r="50" spans="1:91" s="1" customFormat="1" ht="10.9" customHeight="1">
      <c r="B50" s="41"/>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63"/>
      <c r="AL50" s="63"/>
      <c r="AM50" s="63"/>
      <c r="AN50" s="63"/>
      <c r="AO50" s="63"/>
      <c r="AP50" s="63"/>
      <c r="AQ50" s="63"/>
      <c r="AR50" s="61"/>
      <c r="AS50" s="84"/>
      <c r="AT50" s="85"/>
      <c r="AU50" s="85"/>
      <c r="AV50" s="85"/>
      <c r="AW50" s="85"/>
      <c r="AX50" s="85"/>
      <c r="AY50" s="85"/>
      <c r="AZ50" s="85"/>
      <c r="BA50" s="85"/>
      <c r="BB50" s="85"/>
      <c r="BC50" s="85"/>
      <c r="BD50" s="86"/>
    </row>
    <row r="51" spans="1:91" s="4" customFormat="1" ht="32.450000000000003" customHeight="1">
      <c r="B51" s="68"/>
      <c r="C51" s="87" t="s">
        <v>73</v>
      </c>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386">
        <f>ROUND(SUM(AG52:AG54),2)</f>
        <v>0</v>
      </c>
      <c r="AH51" s="386"/>
      <c r="AI51" s="386"/>
      <c r="AJ51" s="386"/>
      <c r="AK51" s="386"/>
      <c r="AL51" s="386"/>
      <c r="AM51" s="386"/>
      <c r="AN51" s="387">
        <f>SUM(AG51,AT51)</f>
        <v>0</v>
      </c>
      <c r="AO51" s="387"/>
      <c r="AP51" s="387"/>
      <c r="AQ51" s="89" t="s">
        <v>24</v>
      </c>
      <c r="AR51" s="71"/>
      <c r="AS51" s="90">
        <f>ROUND(SUM(AS52:AS54),2)</f>
        <v>0</v>
      </c>
      <c r="AT51" s="91">
        <f>ROUND(SUM(AV51:AW51),2)</f>
        <v>0</v>
      </c>
      <c r="AU51" s="92">
        <f>ROUND(SUM(AU52:AU54),5)</f>
        <v>0</v>
      </c>
      <c r="AV51" s="91">
        <f>ROUND(AZ51*L26,2)</f>
        <v>0</v>
      </c>
      <c r="AW51" s="91">
        <f>ROUND(BA51*L27,2)</f>
        <v>0</v>
      </c>
      <c r="AX51" s="91">
        <f>ROUND(BB51*L26,2)</f>
        <v>0</v>
      </c>
      <c r="AY51" s="91">
        <f>ROUND(BC51*L27,2)</f>
        <v>0</v>
      </c>
      <c r="AZ51" s="91">
        <f>ROUND(SUM(AZ52:AZ54),2)</f>
        <v>0</v>
      </c>
      <c r="BA51" s="91">
        <f>ROUND(SUM(BA52:BA54),2)</f>
        <v>0</v>
      </c>
      <c r="BB51" s="91">
        <f>ROUND(SUM(BB52:BB54),2)</f>
        <v>0</v>
      </c>
      <c r="BC51" s="91">
        <f>ROUND(SUM(BC52:BC54),2)</f>
        <v>0</v>
      </c>
      <c r="BD51" s="93">
        <f>ROUND(SUM(BD52:BD54),2)</f>
        <v>0</v>
      </c>
      <c r="BS51" s="94" t="s">
        <v>74</v>
      </c>
      <c r="BT51" s="94" t="s">
        <v>75</v>
      </c>
      <c r="BU51" s="95" t="s">
        <v>76</v>
      </c>
      <c r="BV51" s="94" t="s">
        <v>77</v>
      </c>
      <c r="BW51" s="94" t="s">
        <v>7</v>
      </c>
      <c r="BX51" s="94" t="s">
        <v>78</v>
      </c>
      <c r="CL51" s="94" t="s">
        <v>22</v>
      </c>
    </row>
    <row r="52" spans="1:91" s="5" customFormat="1" ht="22.5" customHeight="1">
      <c r="A52" s="96" t="s">
        <v>79</v>
      </c>
      <c r="B52" s="97"/>
      <c r="C52" s="98"/>
      <c r="D52" s="385" t="s">
        <v>80</v>
      </c>
      <c r="E52" s="385"/>
      <c r="F52" s="385"/>
      <c r="G52" s="385"/>
      <c r="H52" s="385"/>
      <c r="I52" s="99"/>
      <c r="J52" s="385" t="s">
        <v>81</v>
      </c>
      <c r="K52" s="385"/>
      <c r="L52" s="385"/>
      <c r="M52" s="385"/>
      <c r="N52" s="385"/>
      <c r="O52" s="385"/>
      <c r="P52" s="385"/>
      <c r="Q52" s="385"/>
      <c r="R52" s="385"/>
      <c r="S52" s="385"/>
      <c r="T52" s="385"/>
      <c r="U52" s="385"/>
      <c r="V52" s="385"/>
      <c r="W52" s="385"/>
      <c r="X52" s="385"/>
      <c r="Y52" s="385"/>
      <c r="Z52" s="385"/>
      <c r="AA52" s="385"/>
      <c r="AB52" s="385"/>
      <c r="AC52" s="385"/>
      <c r="AD52" s="385"/>
      <c r="AE52" s="385"/>
      <c r="AF52" s="385"/>
      <c r="AG52" s="383">
        <f>'IO-01 - IO 01 - Splašková...'!J27</f>
        <v>0</v>
      </c>
      <c r="AH52" s="384"/>
      <c r="AI52" s="384"/>
      <c r="AJ52" s="384"/>
      <c r="AK52" s="384"/>
      <c r="AL52" s="384"/>
      <c r="AM52" s="384"/>
      <c r="AN52" s="383">
        <f>SUM(AG52,AT52)</f>
        <v>0</v>
      </c>
      <c r="AO52" s="384"/>
      <c r="AP52" s="384"/>
      <c r="AQ52" s="100" t="s">
        <v>82</v>
      </c>
      <c r="AR52" s="101"/>
      <c r="AS52" s="102">
        <v>0</v>
      </c>
      <c r="AT52" s="103">
        <f>ROUND(SUM(AV52:AW52),2)</f>
        <v>0</v>
      </c>
      <c r="AU52" s="104">
        <f>'IO-01 - IO 01 - Splašková...'!P85</f>
        <v>0</v>
      </c>
      <c r="AV52" s="103">
        <f>'IO-01 - IO 01 - Splašková...'!J30</f>
        <v>0</v>
      </c>
      <c r="AW52" s="103">
        <f>'IO-01 - IO 01 - Splašková...'!J31</f>
        <v>0</v>
      </c>
      <c r="AX52" s="103">
        <f>'IO-01 - IO 01 - Splašková...'!J32</f>
        <v>0</v>
      </c>
      <c r="AY52" s="103">
        <f>'IO-01 - IO 01 - Splašková...'!J33</f>
        <v>0</v>
      </c>
      <c r="AZ52" s="103">
        <f>'IO-01 - IO 01 - Splašková...'!F30</f>
        <v>0</v>
      </c>
      <c r="BA52" s="103">
        <f>'IO-01 - IO 01 - Splašková...'!F31</f>
        <v>0</v>
      </c>
      <c r="BB52" s="103">
        <f>'IO-01 - IO 01 - Splašková...'!F32</f>
        <v>0</v>
      </c>
      <c r="BC52" s="103">
        <f>'IO-01 - IO 01 - Splašková...'!F33</f>
        <v>0</v>
      </c>
      <c r="BD52" s="105">
        <f>'IO-01 - IO 01 - Splašková...'!F34</f>
        <v>0</v>
      </c>
      <c r="BT52" s="106" t="s">
        <v>25</v>
      </c>
      <c r="BV52" s="106" t="s">
        <v>77</v>
      </c>
      <c r="BW52" s="106" t="s">
        <v>83</v>
      </c>
      <c r="BX52" s="106" t="s">
        <v>7</v>
      </c>
      <c r="CL52" s="106" t="s">
        <v>22</v>
      </c>
      <c r="CM52" s="106" t="s">
        <v>84</v>
      </c>
    </row>
    <row r="53" spans="1:91" s="5" customFormat="1" ht="37.5" customHeight="1">
      <c r="A53" s="96" t="s">
        <v>79</v>
      </c>
      <c r="B53" s="97"/>
      <c r="C53" s="98"/>
      <c r="D53" s="385" t="s">
        <v>85</v>
      </c>
      <c r="E53" s="385"/>
      <c r="F53" s="385"/>
      <c r="G53" s="385"/>
      <c r="H53" s="385"/>
      <c r="I53" s="99"/>
      <c r="J53" s="385" t="s">
        <v>86</v>
      </c>
      <c r="K53" s="385"/>
      <c r="L53" s="385"/>
      <c r="M53" s="385"/>
      <c r="N53" s="385"/>
      <c r="O53" s="385"/>
      <c r="P53" s="385"/>
      <c r="Q53" s="385"/>
      <c r="R53" s="385"/>
      <c r="S53" s="385"/>
      <c r="T53" s="385"/>
      <c r="U53" s="385"/>
      <c r="V53" s="385"/>
      <c r="W53" s="385"/>
      <c r="X53" s="385"/>
      <c r="Y53" s="385"/>
      <c r="Z53" s="385"/>
      <c r="AA53" s="385"/>
      <c r="AB53" s="385"/>
      <c r="AC53" s="385"/>
      <c r="AD53" s="385"/>
      <c r="AE53" s="385"/>
      <c r="AF53" s="385"/>
      <c r="AG53" s="383">
        <f>'IO-02 - IO 02 - Splašková...'!J27</f>
        <v>0</v>
      </c>
      <c r="AH53" s="384"/>
      <c r="AI53" s="384"/>
      <c r="AJ53" s="384"/>
      <c r="AK53" s="384"/>
      <c r="AL53" s="384"/>
      <c r="AM53" s="384"/>
      <c r="AN53" s="383">
        <f>SUM(AG53,AT53)</f>
        <v>0</v>
      </c>
      <c r="AO53" s="384"/>
      <c r="AP53" s="384"/>
      <c r="AQ53" s="100" t="s">
        <v>82</v>
      </c>
      <c r="AR53" s="101"/>
      <c r="AS53" s="102">
        <v>0</v>
      </c>
      <c r="AT53" s="103">
        <f>ROUND(SUM(AV53:AW53),2)</f>
        <v>0</v>
      </c>
      <c r="AU53" s="104">
        <f>'IO-02 - IO 02 - Splašková...'!P85</f>
        <v>0</v>
      </c>
      <c r="AV53" s="103">
        <f>'IO-02 - IO 02 - Splašková...'!J30</f>
        <v>0</v>
      </c>
      <c r="AW53" s="103">
        <f>'IO-02 - IO 02 - Splašková...'!J31</f>
        <v>0</v>
      </c>
      <c r="AX53" s="103">
        <f>'IO-02 - IO 02 - Splašková...'!J32</f>
        <v>0</v>
      </c>
      <c r="AY53" s="103">
        <f>'IO-02 - IO 02 - Splašková...'!J33</f>
        <v>0</v>
      </c>
      <c r="AZ53" s="103">
        <f>'IO-02 - IO 02 - Splašková...'!F30</f>
        <v>0</v>
      </c>
      <c r="BA53" s="103">
        <f>'IO-02 - IO 02 - Splašková...'!F31</f>
        <v>0</v>
      </c>
      <c r="BB53" s="103">
        <f>'IO-02 - IO 02 - Splašková...'!F32</f>
        <v>0</v>
      </c>
      <c r="BC53" s="103">
        <f>'IO-02 - IO 02 - Splašková...'!F33</f>
        <v>0</v>
      </c>
      <c r="BD53" s="105">
        <f>'IO-02 - IO 02 - Splašková...'!F34</f>
        <v>0</v>
      </c>
      <c r="BT53" s="106" t="s">
        <v>25</v>
      </c>
      <c r="BV53" s="106" t="s">
        <v>77</v>
      </c>
      <c r="BW53" s="106" t="s">
        <v>87</v>
      </c>
      <c r="BX53" s="106" t="s">
        <v>7</v>
      </c>
      <c r="CL53" s="106" t="s">
        <v>22</v>
      </c>
      <c r="CM53" s="106" t="s">
        <v>84</v>
      </c>
    </row>
    <row r="54" spans="1:91" s="5" customFormat="1" ht="22.5" customHeight="1">
      <c r="A54" s="96" t="s">
        <v>79</v>
      </c>
      <c r="B54" s="97"/>
      <c r="C54" s="98"/>
      <c r="D54" s="385" t="s">
        <v>88</v>
      </c>
      <c r="E54" s="385"/>
      <c r="F54" s="385"/>
      <c r="G54" s="385"/>
      <c r="H54" s="385"/>
      <c r="I54" s="99"/>
      <c r="J54" s="385" t="s">
        <v>89</v>
      </c>
      <c r="K54" s="385"/>
      <c r="L54" s="385"/>
      <c r="M54" s="385"/>
      <c r="N54" s="385"/>
      <c r="O54" s="385"/>
      <c r="P54" s="385"/>
      <c r="Q54" s="385"/>
      <c r="R54" s="385"/>
      <c r="S54" s="385"/>
      <c r="T54" s="385"/>
      <c r="U54" s="385"/>
      <c r="V54" s="385"/>
      <c r="W54" s="385"/>
      <c r="X54" s="385"/>
      <c r="Y54" s="385"/>
      <c r="Z54" s="385"/>
      <c r="AA54" s="385"/>
      <c r="AB54" s="385"/>
      <c r="AC54" s="385"/>
      <c r="AD54" s="385"/>
      <c r="AE54" s="385"/>
      <c r="AF54" s="385"/>
      <c r="AG54" s="383">
        <f>'VRN - Vedlejší rozpočtové...'!J27</f>
        <v>0</v>
      </c>
      <c r="AH54" s="384"/>
      <c r="AI54" s="384"/>
      <c r="AJ54" s="384"/>
      <c r="AK54" s="384"/>
      <c r="AL54" s="384"/>
      <c r="AM54" s="384"/>
      <c r="AN54" s="383">
        <f>SUM(AG54,AT54)</f>
        <v>0</v>
      </c>
      <c r="AO54" s="384"/>
      <c r="AP54" s="384"/>
      <c r="AQ54" s="100" t="s">
        <v>82</v>
      </c>
      <c r="AR54" s="101"/>
      <c r="AS54" s="107">
        <v>0</v>
      </c>
      <c r="AT54" s="108">
        <f>ROUND(SUM(AV54:AW54),2)</f>
        <v>0</v>
      </c>
      <c r="AU54" s="109">
        <f>'VRN - Vedlejší rozpočtové...'!P82</f>
        <v>0</v>
      </c>
      <c r="AV54" s="108">
        <f>'VRN - Vedlejší rozpočtové...'!J30</f>
        <v>0</v>
      </c>
      <c r="AW54" s="108">
        <f>'VRN - Vedlejší rozpočtové...'!J31</f>
        <v>0</v>
      </c>
      <c r="AX54" s="108">
        <f>'VRN - Vedlejší rozpočtové...'!J32</f>
        <v>0</v>
      </c>
      <c r="AY54" s="108">
        <f>'VRN - Vedlejší rozpočtové...'!J33</f>
        <v>0</v>
      </c>
      <c r="AZ54" s="108">
        <f>'VRN - Vedlejší rozpočtové...'!F30</f>
        <v>0</v>
      </c>
      <c r="BA54" s="108">
        <f>'VRN - Vedlejší rozpočtové...'!F31</f>
        <v>0</v>
      </c>
      <c r="BB54" s="108">
        <f>'VRN - Vedlejší rozpočtové...'!F32</f>
        <v>0</v>
      </c>
      <c r="BC54" s="108">
        <f>'VRN - Vedlejší rozpočtové...'!F33</f>
        <v>0</v>
      </c>
      <c r="BD54" s="110">
        <f>'VRN - Vedlejší rozpočtové...'!F34</f>
        <v>0</v>
      </c>
      <c r="BT54" s="106" t="s">
        <v>25</v>
      </c>
      <c r="BV54" s="106" t="s">
        <v>77</v>
      </c>
      <c r="BW54" s="106" t="s">
        <v>90</v>
      </c>
      <c r="BX54" s="106" t="s">
        <v>7</v>
      </c>
      <c r="CL54" s="106" t="s">
        <v>22</v>
      </c>
      <c r="CM54" s="106" t="s">
        <v>84</v>
      </c>
    </row>
    <row r="55" spans="1:91" s="1" customFormat="1" ht="30" customHeight="1">
      <c r="B55" s="41"/>
      <c r="C55" s="63"/>
      <c r="D55" s="63"/>
      <c r="E55" s="63"/>
      <c r="F55" s="63"/>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c r="AG55" s="63"/>
      <c r="AH55" s="63"/>
      <c r="AI55" s="63"/>
      <c r="AJ55" s="63"/>
      <c r="AK55" s="63"/>
      <c r="AL55" s="63"/>
      <c r="AM55" s="63"/>
      <c r="AN55" s="63"/>
      <c r="AO55" s="63"/>
      <c r="AP55" s="63"/>
      <c r="AQ55" s="63"/>
      <c r="AR55" s="61"/>
    </row>
    <row r="56" spans="1:91" s="1" customFormat="1" ht="6.95" customHeight="1">
      <c r="B56" s="56"/>
      <c r="C56" s="57"/>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57"/>
      <c r="AO56" s="57"/>
      <c r="AP56" s="57"/>
      <c r="AQ56" s="57"/>
      <c r="AR56" s="61"/>
    </row>
  </sheetData>
  <sheetProtection password="CC35" sheet="1" objects="1" scenarios="1" formatCells="0" formatColumns="0" formatRows="0" sort="0" autoFilter="0"/>
  <mergeCells count="49">
    <mergeCell ref="AR2:BE2"/>
    <mergeCell ref="AN54:AP54"/>
    <mergeCell ref="AG54:AM54"/>
    <mergeCell ref="D54:H54"/>
    <mergeCell ref="J54:AF54"/>
    <mergeCell ref="AG51:AM51"/>
    <mergeCell ref="AN51:AP51"/>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IO-01 - IO 01 - Splašková...'!C2" display="/"/>
    <hyperlink ref="A53" location="'IO-02 - IO 02 - Splašková...'!C2" display="/"/>
    <hyperlink ref="A54" location="'VRN - Vedlejší rozpočtové...'!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450"/>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2"/>
      <c r="C1" s="112"/>
      <c r="D1" s="113" t="s">
        <v>1</v>
      </c>
      <c r="E1" s="112"/>
      <c r="F1" s="114" t="s">
        <v>91</v>
      </c>
      <c r="G1" s="396" t="s">
        <v>92</v>
      </c>
      <c r="H1" s="396"/>
      <c r="I1" s="115"/>
      <c r="J1" s="114" t="s">
        <v>93</v>
      </c>
      <c r="K1" s="113" t="s">
        <v>94</v>
      </c>
      <c r="L1" s="114" t="s">
        <v>95</v>
      </c>
      <c r="M1" s="114"/>
      <c r="N1" s="114"/>
      <c r="O1" s="114"/>
      <c r="P1" s="114"/>
      <c r="Q1" s="114"/>
      <c r="R1" s="114"/>
      <c r="S1" s="114"/>
      <c r="T1" s="114"/>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88"/>
      <c r="M2" s="388"/>
      <c r="N2" s="388"/>
      <c r="O2" s="388"/>
      <c r="P2" s="388"/>
      <c r="Q2" s="388"/>
      <c r="R2" s="388"/>
      <c r="S2" s="388"/>
      <c r="T2" s="388"/>
      <c r="U2" s="388"/>
      <c r="V2" s="388"/>
      <c r="AT2" s="24" t="s">
        <v>83</v>
      </c>
    </row>
    <row r="3" spans="1:70" ht="6.95" customHeight="1">
      <c r="B3" s="25"/>
      <c r="C3" s="26"/>
      <c r="D3" s="26"/>
      <c r="E3" s="26"/>
      <c r="F3" s="26"/>
      <c r="G3" s="26"/>
      <c r="H3" s="26"/>
      <c r="I3" s="116"/>
      <c r="J3" s="26"/>
      <c r="K3" s="27"/>
      <c r="AT3" s="24" t="s">
        <v>84</v>
      </c>
    </row>
    <row r="4" spans="1:70" ht="36.950000000000003" customHeight="1">
      <c r="B4" s="28"/>
      <c r="C4" s="29"/>
      <c r="D4" s="30" t="s">
        <v>96</v>
      </c>
      <c r="E4" s="29"/>
      <c r="F4" s="29"/>
      <c r="G4" s="29"/>
      <c r="H4" s="29"/>
      <c r="I4" s="117"/>
      <c r="J4" s="29"/>
      <c r="K4" s="31"/>
      <c r="M4" s="32" t="s">
        <v>12</v>
      </c>
      <c r="AT4" s="24" t="s">
        <v>6</v>
      </c>
    </row>
    <row r="5" spans="1:70" ht="6.95" customHeight="1">
      <c r="B5" s="28"/>
      <c r="C5" s="29"/>
      <c r="D5" s="29"/>
      <c r="E5" s="29"/>
      <c r="F5" s="29"/>
      <c r="G5" s="29"/>
      <c r="H5" s="29"/>
      <c r="I5" s="117"/>
      <c r="J5" s="29"/>
      <c r="K5" s="31"/>
    </row>
    <row r="6" spans="1:70">
      <c r="B6" s="28"/>
      <c r="C6" s="29"/>
      <c r="D6" s="37" t="s">
        <v>18</v>
      </c>
      <c r="E6" s="29"/>
      <c r="F6" s="29"/>
      <c r="G6" s="29"/>
      <c r="H6" s="29"/>
      <c r="I6" s="117"/>
      <c r="J6" s="29"/>
      <c r="K6" s="31"/>
    </row>
    <row r="7" spans="1:70" ht="22.5" customHeight="1">
      <c r="B7" s="28"/>
      <c r="C7" s="29"/>
      <c r="D7" s="29"/>
      <c r="E7" s="389" t="str">
        <f>'Rekapitulace stavby'!K6</f>
        <v>Splašková kanalizace Škudly a Lhota pod Přeloučí</v>
      </c>
      <c r="F7" s="390"/>
      <c r="G7" s="390"/>
      <c r="H7" s="390"/>
      <c r="I7" s="117"/>
      <c r="J7" s="29"/>
      <c r="K7" s="31"/>
    </row>
    <row r="8" spans="1:70" s="1" customFormat="1">
      <c r="B8" s="41"/>
      <c r="C8" s="42"/>
      <c r="D8" s="37" t="s">
        <v>97</v>
      </c>
      <c r="E8" s="42"/>
      <c r="F8" s="42"/>
      <c r="G8" s="42"/>
      <c r="H8" s="42"/>
      <c r="I8" s="118"/>
      <c r="J8" s="42"/>
      <c r="K8" s="45"/>
    </row>
    <row r="9" spans="1:70" s="1" customFormat="1" ht="36.950000000000003" customHeight="1">
      <c r="B9" s="41"/>
      <c r="C9" s="42"/>
      <c r="D9" s="42"/>
      <c r="E9" s="391" t="s">
        <v>98</v>
      </c>
      <c r="F9" s="392"/>
      <c r="G9" s="392"/>
      <c r="H9" s="392"/>
      <c r="I9" s="118"/>
      <c r="J9" s="42"/>
      <c r="K9" s="45"/>
    </row>
    <row r="10" spans="1:70" s="1" customFormat="1" ht="13.5">
      <c r="B10" s="41"/>
      <c r="C10" s="42"/>
      <c r="D10" s="42"/>
      <c r="E10" s="42"/>
      <c r="F10" s="42"/>
      <c r="G10" s="42"/>
      <c r="H10" s="42"/>
      <c r="I10" s="118"/>
      <c r="J10" s="42"/>
      <c r="K10" s="45"/>
    </row>
    <row r="11" spans="1:70" s="1" customFormat="1" ht="14.45" customHeight="1">
      <c r="B11" s="41"/>
      <c r="C11" s="42"/>
      <c r="D11" s="37" t="s">
        <v>21</v>
      </c>
      <c r="E11" s="42"/>
      <c r="F11" s="35" t="s">
        <v>22</v>
      </c>
      <c r="G11" s="42"/>
      <c r="H11" s="42"/>
      <c r="I11" s="119" t="s">
        <v>23</v>
      </c>
      <c r="J11" s="35" t="s">
        <v>24</v>
      </c>
      <c r="K11" s="45"/>
    </row>
    <row r="12" spans="1:70" s="1" customFormat="1" ht="14.45" customHeight="1">
      <c r="B12" s="41"/>
      <c r="C12" s="42"/>
      <c r="D12" s="37" t="s">
        <v>26</v>
      </c>
      <c r="E12" s="42"/>
      <c r="F12" s="35" t="s">
        <v>27</v>
      </c>
      <c r="G12" s="42"/>
      <c r="H12" s="42"/>
      <c r="I12" s="119" t="s">
        <v>28</v>
      </c>
      <c r="J12" s="120" t="str">
        <f>'Rekapitulace stavby'!AN8</f>
        <v>16.12.2015</v>
      </c>
      <c r="K12" s="45"/>
    </row>
    <row r="13" spans="1:70" s="1" customFormat="1" ht="10.9" customHeight="1">
      <c r="B13" s="41"/>
      <c r="C13" s="42"/>
      <c r="D13" s="42"/>
      <c r="E13" s="42"/>
      <c r="F13" s="42"/>
      <c r="G13" s="42"/>
      <c r="H13" s="42"/>
      <c r="I13" s="118"/>
      <c r="J13" s="42"/>
      <c r="K13" s="45"/>
    </row>
    <row r="14" spans="1:70" s="1" customFormat="1" ht="14.45" customHeight="1">
      <c r="B14" s="41"/>
      <c r="C14" s="42"/>
      <c r="D14" s="37" t="s">
        <v>32</v>
      </c>
      <c r="E14" s="42"/>
      <c r="F14" s="42"/>
      <c r="G14" s="42"/>
      <c r="H14" s="42"/>
      <c r="I14" s="119" t="s">
        <v>33</v>
      </c>
      <c r="J14" s="35" t="s">
        <v>24</v>
      </c>
      <c r="K14" s="45"/>
    </row>
    <row r="15" spans="1:70" s="1" customFormat="1" ht="18" customHeight="1">
      <c r="B15" s="41"/>
      <c r="C15" s="42"/>
      <c r="D15" s="42"/>
      <c r="E15" s="35" t="s">
        <v>34</v>
      </c>
      <c r="F15" s="42"/>
      <c r="G15" s="42"/>
      <c r="H15" s="42"/>
      <c r="I15" s="119" t="s">
        <v>35</v>
      </c>
      <c r="J15" s="35" t="s">
        <v>24</v>
      </c>
      <c r="K15" s="45"/>
    </row>
    <row r="16" spans="1:70" s="1" customFormat="1" ht="6.95" customHeight="1">
      <c r="B16" s="41"/>
      <c r="C16" s="42"/>
      <c r="D16" s="42"/>
      <c r="E16" s="42"/>
      <c r="F16" s="42"/>
      <c r="G16" s="42"/>
      <c r="H16" s="42"/>
      <c r="I16" s="118"/>
      <c r="J16" s="42"/>
      <c r="K16" s="45"/>
    </row>
    <row r="17" spans="2:11" s="1" customFormat="1" ht="14.45" customHeight="1">
      <c r="B17" s="41"/>
      <c r="C17" s="42"/>
      <c r="D17" s="37" t="s">
        <v>36</v>
      </c>
      <c r="E17" s="42"/>
      <c r="F17" s="42"/>
      <c r="G17" s="42"/>
      <c r="H17" s="42"/>
      <c r="I17" s="119" t="s">
        <v>33</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19" t="s">
        <v>35</v>
      </c>
      <c r="J18" s="35" t="str">
        <f>IF('Rekapitulace stavby'!AN14="Vyplň údaj","",IF('Rekapitulace stavby'!AN14="","",'Rekapitulace stavby'!AN14))</f>
        <v/>
      </c>
      <c r="K18" s="45"/>
    </row>
    <row r="19" spans="2:11" s="1" customFormat="1" ht="6.95" customHeight="1">
      <c r="B19" s="41"/>
      <c r="C19" s="42"/>
      <c r="D19" s="42"/>
      <c r="E19" s="42"/>
      <c r="F19" s="42"/>
      <c r="G19" s="42"/>
      <c r="H19" s="42"/>
      <c r="I19" s="118"/>
      <c r="J19" s="42"/>
      <c r="K19" s="45"/>
    </row>
    <row r="20" spans="2:11" s="1" customFormat="1" ht="14.45" customHeight="1">
      <c r="B20" s="41"/>
      <c r="C20" s="42"/>
      <c r="D20" s="37" t="s">
        <v>38</v>
      </c>
      <c r="E20" s="42"/>
      <c r="F20" s="42"/>
      <c r="G20" s="42"/>
      <c r="H20" s="42"/>
      <c r="I20" s="119" t="s">
        <v>33</v>
      </c>
      <c r="J20" s="35" t="s">
        <v>24</v>
      </c>
      <c r="K20" s="45"/>
    </row>
    <row r="21" spans="2:11" s="1" customFormat="1" ht="18" customHeight="1">
      <c r="B21" s="41"/>
      <c r="C21" s="42"/>
      <c r="D21" s="42"/>
      <c r="E21" s="35" t="s">
        <v>39</v>
      </c>
      <c r="F21" s="42"/>
      <c r="G21" s="42"/>
      <c r="H21" s="42"/>
      <c r="I21" s="119" t="s">
        <v>35</v>
      </c>
      <c r="J21" s="35" t="s">
        <v>24</v>
      </c>
      <c r="K21" s="45"/>
    </row>
    <row r="22" spans="2:11" s="1" customFormat="1" ht="6.95" customHeight="1">
      <c r="B22" s="41"/>
      <c r="C22" s="42"/>
      <c r="D22" s="42"/>
      <c r="E22" s="42"/>
      <c r="F22" s="42"/>
      <c r="G22" s="42"/>
      <c r="H22" s="42"/>
      <c r="I22" s="118"/>
      <c r="J22" s="42"/>
      <c r="K22" s="45"/>
    </row>
    <row r="23" spans="2:11" s="1" customFormat="1" ht="14.45" customHeight="1">
      <c r="B23" s="41"/>
      <c r="C23" s="42"/>
      <c r="D23" s="37" t="s">
        <v>40</v>
      </c>
      <c r="E23" s="42"/>
      <c r="F23" s="42"/>
      <c r="G23" s="42"/>
      <c r="H23" s="42"/>
      <c r="I23" s="118"/>
      <c r="J23" s="42"/>
      <c r="K23" s="45"/>
    </row>
    <row r="24" spans="2:11" s="6" customFormat="1" ht="22.5" customHeight="1">
      <c r="B24" s="121"/>
      <c r="C24" s="122"/>
      <c r="D24" s="122"/>
      <c r="E24" s="358" t="s">
        <v>24</v>
      </c>
      <c r="F24" s="358"/>
      <c r="G24" s="358"/>
      <c r="H24" s="358"/>
      <c r="I24" s="123"/>
      <c r="J24" s="122"/>
      <c r="K24" s="124"/>
    </row>
    <row r="25" spans="2:11" s="1" customFormat="1" ht="6.95" customHeight="1">
      <c r="B25" s="41"/>
      <c r="C25" s="42"/>
      <c r="D25" s="42"/>
      <c r="E25" s="42"/>
      <c r="F25" s="42"/>
      <c r="G25" s="42"/>
      <c r="H25" s="42"/>
      <c r="I25" s="118"/>
      <c r="J25" s="42"/>
      <c r="K25" s="45"/>
    </row>
    <row r="26" spans="2:11" s="1" customFormat="1" ht="6.95" customHeight="1">
      <c r="B26" s="41"/>
      <c r="C26" s="42"/>
      <c r="D26" s="85"/>
      <c r="E26" s="85"/>
      <c r="F26" s="85"/>
      <c r="G26" s="85"/>
      <c r="H26" s="85"/>
      <c r="I26" s="125"/>
      <c r="J26" s="85"/>
      <c r="K26" s="126"/>
    </row>
    <row r="27" spans="2:11" s="1" customFormat="1" ht="25.35" customHeight="1">
      <c r="B27" s="41"/>
      <c r="C27" s="42"/>
      <c r="D27" s="127" t="s">
        <v>41</v>
      </c>
      <c r="E27" s="42"/>
      <c r="F27" s="42"/>
      <c r="G27" s="42"/>
      <c r="H27" s="42"/>
      <c r="I27" s="118"/>
      <c r="J27" s="128">
        <f>ROUND(J85,2)</f>
        <v>0</v>
      </c>
      <c r="K27" s="45"/>
    </row>
    <row r="28" spans="2:11" s="1" customFormat="1" ht="6.95" customHeight="1">
      <c r="B28" s="41"/>
      <c r="C28" s="42"/>
      <c r="D28" s="85"/>
      <c r="E28" s="85"/>
      <c r="F28" s="85"/>
      <c r="G28" s="85"/>
      <c r="H28" s="85"/>
      <c r="I28" s="125"/>
      <c r="J28" s="85"/>
      <c r="K28" s="126"/>
    </row>
    <row r="29" spans="2:11" s="1" customFormat="1" ht="14.45" customHeight="1">
      <c r="B29" s="41"/>
      <c r="C29" s="42"/>
      <c r="D29" s="42"/>
      <c r="E29" s="42"/>
      <c r="F29" s="46" t="s">
        <v>43</v>
      </c>
      <c r="G29" s="42"/>
      <c r="H29" s="42"/>
      <c r="I29" s="129" t="s">
        <v>42</v>
      </c>
      <c r="J29" s="46" t="s">
        <v>44</v>
      </c>
      <c r="K29" s="45"/>
    </row>
    <row r="30" spans="2:11" s="1" customFormat="1" ht="14.45" customHeight="1">
      <c r="B30" s="41"/>
      <c r="C30" s="42"/>
      <c r="D30" s="49" t="s">
        <v>45</v>
      </c>
      <c r="E30" s="49" t="s">
        <v>46</v>
      </c>
      <c r="F30" s="130">
        <f>ROUND(SUM(BE85:BE449), 2)</f>
        <v>0</v>
      </c>
      <c r="G30" s="42"/>
      <c r="H30" s="42"/>
      <c r="I30" s="131">
        <v>0.21</v>
      </c>
      <c r="J30" s="130">
        <f>ROUND(ROUND((SUM(BE85:BE449)), 2)*I30, 2)</f>
        <v>0</v>
      </c>
      <c r="K30" s="45"/>
    </row>
    <row r="31" spans="2:11" s="1" customFormat="1" ht="14.45" customHeight="1">
      <c r="B31" s="41"/>
      <c r="C31" s="42"/>
      <c r="D31" s="42"/>
      <c r="E31" s="49" t="s">
        <v>47</v>
      </c>
      <c r="F31" s="130">
        <f>ROUND(SUM(BF85:BF449), 2)</f>
        <v>0</v>
      </c>
      <c r="G31" s="42"/>
      <c r="H31" s="42"/>
      <c r="I31" s="131">
        <v>0.15</v>
      </c>
      <c r="J31" s="130">
        <f>ROUND(ROUND((SUM(BF85:BF449)), 2)*I31, 2)</f>
        <v>0</v>
      </c>
      <c r="K31" s="45"/>
    </row>
    <row r="32" spans="2:11" s="1" customFormat="1" ht="14.45" hidden="1" customHeight="1">
      <c r="B32" s="41"/>
      <c r="C32" s="42"/>
      <c r="D32" s="42"/>
      <c r="E32" s="49" t="s">
        <v>48</v>
      </c>
      <c r="F32" s="130">
        <f>ROUND(SUM(BG85:BG449), 2)</f>
        <v>0</v>
      </c>
      <c r="G32" s="42"/>
      <c r="H32" s="42"/>
      <c r="I32" s="131">
        <v>0.21</v>
      </c>
      <c r="J32" s="130">
        <v>0</v>
      </c>
      <c r="K32" s="45"/>
    </row>
    <row r="33" spans="2:11" s="1" customFormat="1" ht="14.45" hidden="1" customHeight="1">
      <c r="B33" s="41"/>
      <c r="C33" s="42"/>
      <c r="D33" s="42"/>
      <c r="E33" s="49" t="s">
        <v>49</v>
      </c>
      <c r="F33" s="130">
        <f>ROUND(SUM(BH85:BH449), 2)</f>
        <v>0</v>
      </c>
      <c r="G33" s="42"/>
      <c r="H33" s="42"/>
      <c r="I33" s="131">
        <v>0.15</v>
      </c>
      <c r="J33" s="130">
        <v>0</v>
      </c>
      <c r="K33" s="45"/>
    </row>
    <row r="34" spans="2:11" s="1" customFormat="1" ht="14.45" hidden="1" customHeight="1">
      <c r="B34" s="41"/>
      <c r="C34" s="42"/>
      <c r="D34" s="42"/>
      <c r="E34" s="49" t="s">
        <v>50</v>
      </c>
      <c r="F34" s="130">
        <f>ROUND(SUM(BI85:BI449), 2)</f>
        <v>0</v>
      </c>
      <c r="G34" s="42"/>
      <c r="H34" s="42"/>
      <c r="I34" s="131">
        <v>0</v>
      </c>
      <c r="J34" s="130">
        <v>0</v>
      </c>
      <c r="K34" s="45"/>
    </row>
    <row r="35" spans="2:11" s="1" customFormat="1" ht="6.95" customHeight="1">
      <c r="B35" s="41"/>
      <c r="C35" s="42"/>
      <c r="D35" s="42"/>
      <c r="E35" s="42"/>
      <c r="F35" s="42"/>
      <c r="G35" s="42"/>
      <c r="H35" s="42"/>
      <c r="I35" s="118"/>
      <c r="J35" s="42"/>
      <c r="K35" s="45"/>
    </row>
    <row r="36" spans="2:11" s="1" customFormat="1" ht="25.35" customHeight="1">
      <c r="B36" s="41"/>
      <c r="C36" s="132"/>
      <c r="D36" s="133" t="s">
        <v>51</v>
      </c>
      <c r="E36" s="79"/>
      <c r="F36" s="79"/>
      <c r="G36" s="134" t="s">
        <v>52</v>
      </c>
      <c r="H36" s="135" t="s">
        <v>53</v>
      </c>
      <c r="I36" s="136"/>
      <c r="J36" s="137">
        <f>SUM(J27:J34)</f>
        <v>0</v>
      </c>
      <c r="K36" s="138"/>
    </row>
    <row r="37" spans="2:11" s="1" customFormat="1" ht="14.45" customHeight="1">
      <c r="B37" s="56"/>
      <c r="C37" s="57"/>
      <c r="D37" s="57"/>
      <c r="E37" s="57"/>
      <c r="F37" s="57"/>
      <c r="G37" s="57"/>
      <c r="H37" s="57"/>
      <c r="I37" s="139"/>
      <c r="J37" s="57"/>
      <c r="K37" s="58"/>
    </row>
    <row r="41" spans="2:11" s="1" customFormat="1" ht="6.95" customHeight="1">
      <c r="B41" s="140"/>
      <c r="C41" s="141"/>
      <c r="D41" s="141"/>
      <c r="E41" s="141"/>
      <c r="F41" s="141"/>
      <c r="G41" s="141"/>
      <c r="H41" s="141"/>
      <c r="I41" s="142"/>
      <c r="J41" s="141"/>
      <c r="K41" s="143"/>
    </row>
    <row r="42" spans="2:11" s="1" customFormat="1" ht="36.950000000000003" customHeight="1">
      <c r="B42" s="41"/>
      <c r="C42" s="30" t="s">
        <v>99</v>
      </c>
      <c r="D42" s="42"/>
      <c r="E42" s="42"/>
      <c r="F42" s="42"/>
      <c r="G42" s="42"/>
      <c r="H42" s="42"/>
      <c r="I42" s="118"/>
      <c r="J42" s="42"/>
      <c r="K42" s="45"/>
    </row>
    <row r="43" spans="2:11" s="1" customFormat="1" ht="6.95" customHeight="1">
      <c r="B43" s="41"/>
      <c r="C43" s="42"/>
      <c r="D43" s="42"/>
      <c r="E43" s="42"/>
      <c r="F43" s="42"/>
      <c r="G43" s="42"/>
      <c r="H43" s="42"/>
      <c r="I43" s="118"/>
      <c r="J43" s="42"/>
      <c r="K43" s="45"/>
    </row>
    <row r="44" spans="2:11" s="1" customFormat="1" ht="14.45" customHeight="1">
      <c r="B44" s="41"/>
      <c r="C44" s="37" t="s">
        <v>18</v>
      </c>
      <c r="D44" s="42"/>
      <c r="E44" s="42"/>
      <c r="F44" s="42"/>
      <c r="G44" s="42"/>
      <c r="H44" s="42"/>
      <c r="I44" s="118"/>
      <c r="J44" s="42"/>
      <c r="K44" s="45"/>
    </row>
    <row r="45" spans="2:11" s="1" customFormat="1" ht="22.5" customHeight="1">
      <c r="B45" s="41"/>
      <c r="C45" s="42"/>
      <c r="D45" s="42"/>
      <c r="E45" s="389" t="str">
        <f>E7</f>
        <v>Splašková kanalizace Škudly a Lhota pod Přeloučí</v>
      </c>
      <c r="F45" s="390"/>
      <c r="G45" s="390"/>
      <c r="H45" s="390"/>
      <c r="I45" s="118"/>
      <c r="J45" s="42"/>
      <c r="K45" s="45"/>
    </row>
    <row r="46" spans="2:11" s="1" customFormat="1" ht="14.45" customHeight="1">
      <c r="B46" s="41"/>
      <c r="C46" s="37" t="s">
        <v>97</v>
      </c>
      <c r="D46" s="42"/>
      <c r="E46" s="42"/>
      <c r="F46" s="42"/>
      <c r="G46" s="42"/>
      <c r="H46" s="42"/>
      <c r="I46" s="118"/>
      <c r="J46" s="42"/>
      <c r="K46" s="45"/>
    </row>
    <row r="47" spans="2:11" s="1" customFormat="1" ht="23.25" customHeight="1">
      <c r="B47" s="41"/>
      <c r="C47" s="42"/>
      <c r="D47" s="42"/>
      <c r="E47" s="391" t="str">
        <f>E9</f>
        <v>IO-01 - IO 01 - Splašková kanalizace Škudly</v>
      </c>
      <c r="F47" s="392"/>
      <c r="G47" s="392"/>
      <c r="H47" s="392"/>
      <c r="I47" s="118"/>
      <c r="J47" s="42"/>
      <c r="K47" s="45"/>
    </row>
    <row r="48" spans="2:11" s="1" customFormat="1" ht="6.95" customHeight="1">
      <c r="B48" s="41"/>
      <c r="C48" s="42"/>
      <c r="D48" s="42"/>
      <c r="E48" s="42"/>
      <c r="F48" s="42"/>
      <c r="G48" s="42"/>
      <c r="H48" s="42"/>
      <c r="I48" s="118"/>
      <c r="J48" s="42"/>
      <c r="K48" s="45"/>
    </row>
    <row r="49" spans="2:47" s="1" customFormat="1" ht="18" customHeight="1">
      <c r="B49" s="41"/>
      <c r="C49" s="37" t="s">
        <v>26</v>
      </c>
      <c r="D49" s="42"/>
      <c r="E49" s="42"/>
      <c r="F49" s="35" t="str">
        <f>F12</f>
        <v>k.ú. Škudly a Lhota pod Přeloučí</v>
      </c>
      <c r="G49" s="42"/>
      <c r="H49" s="42"/>
      <c r="I49" s="119" t="s">
        <v>28</v>
      </c>
      <c r="J49" s="120" t="str">
        <f>IF(J12="","",J12)</f>
        <v>16.12.2015</v>
      </c>
      <c r="K49" s="45"/>
    </row>
    <row r="50" spans="2:47" s="1" customFormat="1" ht="6.95" customHeight="1">
      <c r="B50" s="41"/>
      <c r="C50" s="42"/>
      <c r="D50" s="42"/>
      <c r="E50" s="42"/>
      <c r="F50" s="42"/>
      <c r="G50" s="42"/>
      <c r="H50" s="42"/>
      <c r="I50" s="118"/>
      <c r="J50" s="42"/>
      <c r="K50" s="45"/>
    </row>
    <row r="51" spans="2:47" s="1" customFormat="1">
      <c r="B51" s="41"/>
      <c r="C51" s="37" t="s">
        <v>32</v>
      </c>
      <c r="D51" s="42"/>
      <c r="E51" s="42"/>
      <c r="F51" s="35" t="str">
        <f>E15</f>
        <v>VaK Pardubice a.s., Teplého 2014, Pardubice 530 02</v>
      </c>
      <c r="G51" s="42"/>
      <c r="H51" s="42"/>
      <c r="I51" s="119" t="s">
        <v>38</v>
      </c>
      <c r="J51" s="35" t="str">
        <f>E21</f>
        <v>IKKO Hradec Králové, s.r.o., Bří. Štefanů 238, HK</v>
      </c>
      <c r="K51" s="45"/>
    </row>
    <row r="52" spans="2:47" s="1" customFormat="1" ht="14.45" customHeight="1">
      <c r="B52" s="41"/>
      <c r="C52" s="37" t="s">
        <v>36</v>
      </c>
      <c r="D52" s="42"/>
      <c r="E52" s="42"/>
      <c r="F52" s="35" t="str">
        <f>IF(E18="","",E18)</f>
        <v/>
      </c>
      <c r="G52" s="42"/>
      <c r="H52" s="42"/>
      <c r="I52" s="118"/>
      <c r="J52" s="42"/>
      <c r="K52" s="45"/>
    </row>
    <row r="53" spans="2:47" s="1" customFormat="1" ht="10.35" customHeight="1">
      <c r="B53" s="41"/>
      <c r="C53" s="42"/>
      <c r="D53" s="42"/>
      <c r="E53" s="42"/>
      <c r="F53" s="42"/>
      <c r="G53" s="42"/>
      <c r="H53" s="42"/>
      <c r="I53" s="118"/>
      <c r="J53" s="42"/>
      <c r="K53" s="45"/>
    </row>
    <row r="54" spans="2:47" s="1" customFormat="1" ht="29.25" customHeight="1">
      <c r="B54" s="41"/>
      <c r="C54" s="144" t="s">
        <v>100</v>
      </c>
      <c r="D54" s="132"/>
      <c r="E54" s="132"/>
      <c r="F54" s="132"/>
      <c r="G54" s="132"/>
      <c r="H54" s="132"/>
      <c r="I54" s="145"/>
      <c r="J54" s="146" t="s">
        <v>101</v>
      </c>
      <c r="K54" s="147"/>
    </row>
    <row r="55" spans="2:47" s="1" customFormat="1" ht="10.35" customHeight="1">
      <c r="B55" s="41"/>
      <c r="C55" s="42"/>
      <c r="D55" s="42"/>
      <c r="E55" s="42"/>
      <c r="F55" s="42"/>
      <c r="G55" s="42"/>
      <c r="H55" s="42"/>
      <c r="I55" s="118"/>
      <c r="J55" s="42"/>
      <c r="K55" s="45"/>
    </row>
    <row r="56" spans="2:47" s="1" customFormat="1" ht="29.25" customHeight="1">
      <c r="B56" s="41"/>
      <c r="C56" s="148" t="s">
        <v>102</v>
      </c>
      <c r="D56" s="42"/>
      <c r="E56" s="42"/>
      <c r="F56" s="42"/>
      <c r="G56" s="42"/>
      <c r="H56" s="42"/>
      <c r="I56" s="118"/>
      <c r="J56" s="128">
        <f>J85</f>
        <v>0</v>
      </c>
      <c r="K56" s="45"/>
      <c r="AU56" s="24" t="s">
        <v>103</v>
      </c>
    </row>
    <row r="57" spans="2:47" s="7" customFormat="1" ht="24.95" customHeight="1">
      <c r="B57" s="149"/>
      <c r="C57" s="150"/>
      <c r="D57" s="151" t="s">
        <v>104</v>
      </c>
      <c r="E57" s="152"/>
      <c r="F57" s="152"/>
      <c r="G57" s="152"/>
      <c r="H57" s="152"/>
      <c r="I57" s="153"/>
      <c r="J57" s="154">
        <f>J86</f>
        <v>0</v>
      </c>
      <c r="K57" s="155"/>
    </row>
    <row r="58" spans="2:47" s="8" customFormat="1" ht="19.899999999999999" customHeight="1">
      <c r="B58" s="156"/>
      <c r="C58" s="157"/>
      <c r="D58" s="158" t="s">
        <v>105</v>
      </c>
      <c r="E58" s="159"/>
      <c r="F58" s="159"/>
      <c r="G58" s="159"/>
      <c r="H58" s="159"/>
      <c r="I58" s="160"/>
      <c r="J58" s="161">
        <f>J87</f>
        <v>0</v>
      </c>
      <c r="K58" s="162"/>
    </row>
    <row r="59" spans="2:47" s="8" customFormat="1" ht="19.899999999999999" customHeight="1">
      <c r="B59" s="156"/>
      <c r="C59" s="157"/>
      <c r="D59" s="158" t="s">
        <v>106</v>
      </c>
      <c r="E59" s="159"/>
      <c r="F59" s="159"/>
      <c r="G59" s="159"/>
      <c r="H59" s="159"/>
      <c r="I59" s="160"/>
      <c r="J59" s="161">
        <f>J300</f>
        <v>0</v>
      </c>
      <c r="K59" s="162"/>
    </row>
    <row r="60" spans="2:47" s="8" customFormat="1" ht="19.899999999999999" customHeight="1">
      <c r="B60" s="156"/>
      <c r="C60" s="157"/>
      <c r="D60" s="158" t="s">
        <v>107</v>
      </c>
      <c r="E60" s="159"/>
      <c r="F60" s="159"/>
      <c r="G60" s="159"/>
      <c r="H60" s="159"/>
      <c r="I60" s="160"/>
      <c r="J60" s="161">
        <f>J321</f>
        <v>0</v>
      </c>
      <c r="K60" s="162"/>
    </row>
    <row r="61" spans="2:47" s="8" customFormat="1" ht="19.899999999999999" customHeight="1">
      <c r="B61" s="156"/>
      <c r="C61" s="157"/>
      <c r="D61" s="158" t="s">
        <v>108</v>
      </c>
      <c r="E61" s="159"/>
      <c r="F61" s="159"/>
      <c r="G61" s="159"/>
      <c r="H61" s="159"/>
      <c r="I61" s="160"/>
      <c r="J61" s="161">
        <f>J330</f>
        <v>0</v>
      </c>
      <c r="K61" s="162"/>
    </row>
    <row r="62" spans="2:47" s="8" customFormat="1" ht="19.899999999999999" customHeight="1">
      <c r="B62" s="156"/>
      <c r="C62" s="157"/>
      <c r="D62" s="158" t="s">
        <v>109</v>
      </c>
      <c r="E62" s="159"/>
      <c r="F62" s="159"/>
      <c r="G62" s="159"/>
      <c r="H62" s="159"/>
      <c r="I62" s="160"/>
      <c r="J62" s="161">
        <f>J374</f>
        <v>0</v>
      </c>
      <c r="K62" s="162"/>
    </row>
    <row r="63" spans="2:47" s="8" customFormat="1" ht="19.899999999999999" customHeight="1">
      <c r="B63" s="156"/>
      <c r="C63" s="157"/>
      <c r="D63" s="158" t="s">
        <v>110</v>
      </c>
      <c r="E63" s="159"/>
      <c r="F63" s="159"/>
      <c r="G63" s="159"/>
      <c r="H63" s="159"/>
      <c r="I63" s="160"/>
      <c r="J63" s="161">
        <f>J421</f>
        <v>0</v>
      </c>
      <c r="K63" s="162"/>
    </row>
    <row r="64" spans="2:47" s="8" customFormat="1" ht="19.899999999999999" customHeight="1">
      <c r="B64" s="156"/>
      <c r="C64" s="157"/>
      <c r="D64" s="158" t="s">
        <v>111</v>
      </c>
      <c r="E64" s="159"/>
      <c r="F64" s="159"/>
      <c r="G64" s="159"/>
      <c r="H64" s="159"/>
      <c r="I64" s="160"/>
      <c r="J64" s="161">
        <f>J435</f>
        <v>0</v>
      </c>
      <c r="K64" s="162"/>
    </row>
    <row r="65" spans="2:12" s="8" customFormat="1" ht="19.899999999999999" customHeight="1">
      <c r="B65" s="156"/>
      <c r="C65" s="157"/>
      <c r="D65" s="158" t="s">
        <v>112</v>
      </c>
      <c r="E65" s="159"/>
      <c r="F65" s="159"/>
      <c r="G65" s="159"/>
      <c r="H65" s="159"/>
      <c r="I65" s="160"/>
      <c r="J65" s="161">
        <f>J447</f>
        <v>0</v>
      </c>
      <c r="K65" s="162"/>
    </row>
    <row r="66" spans="2:12" s="1" customFormat="1" ht="21.75" customHeight="1">
      <c r="B66" s="41"/>
      <c r="C66" s="42"/>
      <c r="D66" s="42"/>
      <c r="E66" s="42"/>
      <c r="F66" s="42"/>
      <c r="G66" s="42"/>
      <c r="H66" s="42"/>
      <c r="I66" s="118"/>
      <c r="J66" s="42"/>
      <c r="K66" s="45"/>
    </row>
    <row r="67" spans="2:12" s="1" customFormat="1" ht="6.95" customHeight="1">
      <c r="B67" s="56"/>
      <c r="C67" s="57"/>
      <c r="D67" s="57"/>
      <c r="E67" s="57"/>
      <c r="F67" s="57"/>
      <c r="G67" s="57"/>
      <c r="H67" s="57"/>
      <c r="I67" s="139"/>
      <c r="J67" s="57"/>
      <c r="K67" s="58"/>
    </row>
    <row r="71" spans="2:12" s="1" customFormat="1" ht="6.95" customHeight="1">
      <c r="B71" s="59"/>
      <c r="C71" s="60"/>
      <c r="D71" s="60"/>
      <c r="E71" s="60"/>
      <c r="F71" s="60"/>
      <c r="G71" s="60"/>
      <c r="H71" s="60"/>
      <c r="I71" s="142"/>
      <c r="J71" s="60"/>
      <c r="K71" s="60"/>
      <c r="L71" s="61"/>
    </row>
    <row r="72" spans="2:12" s="1" customFormat="1" ht="36.950000000000003" customHeight="1">
      <c r="B72" s="41"/>
      <c r="C72" s="62" t="s">
        <v>113</v>
      </c>
      <c r="D72" s="63"/>
      <c r="E72" s="63"/>
      <c r="F72" s="63"/>
      <c r="G72" s="63"/>
      <c r="H72" s="63"/>
      <c r="I72" s="163"/>
      <c r="J72" s="63"/>
      <c r="K72" s="63"/>
      <c r="L72" s="61"/>
    </row>
    <row r="73" spans="2:12" s="1" customFormat="1" ht="6.95" customHeight="1">
      <c r="B73" s="41"/>
      <c r="C73" s="63"/>
      <c r="D73" s="63"/>
      <c r="E73" s="63"/>
      <c r="F73" s="63"/>
      <c r="G73" s="63"/>
      <c r="H73" s="63"/>
      <c r="I73" s="163"/>
      <c r="J73" s="63"/>
      <c r="K73" s="63"/>
      <c r="L73" s="61"/>
    </row>
    <row r="74" spans="2:12" s="1" customFormat="1" ht="14.45" customHeight="1">
      <c r="B74" s="41"/>
      <c r="C74" s="65" t="s">
        <v>18</v>
      </c>
      <c r="D74" s="63"/>
      <c r="E74" s="63"/>
      <c r="F74" s="63"/>
      <c r="G74" s="63"/>
      <c r="H74" s="63"/>
      <c r="I74" s="163"/>
      <c r="J74" s="63"/>
      <c r="K74" s="63"/>
      <c r="L74" s="61"/>
    </row>
    <row r="75" spans="2:12" s="1" customFormat="1" ht="22.5" customHeight="1">
      <c r="B75" s="41"/>
      <c r="C75" s="63"/>
      <c r="D75" s="63"/>
      <c r="E75" s="393" t="str">
        <f>E7</f>
        <v>Splašková kanalizace Škudly a Lhota pod Přeloučí</v>
      </c>
      <c r="F75" s="394"/>
      <c r="G75" s="394"/>
      <c r="H75" s="394"/>
      <c r="I75" s="163"/>
      <c r="J75" s="63"/>
      <c r="K75" s="63"/>
      <c r="L75" s="61"/>
    </row>
    <row r="76" spans="2:12" s="1" customFormat="1" ht="14.45" customHeight="1">
      <c r="B76" s="41"/>
      <c r="C76" s="65" t="s">
        <v>97</v>
      </c>
      <c r="D76" s="63"/>
      <c r="E76" s="63"/>
      <c r="F76" s="63"/>
      <c r="G76" s="63"/>
      <c r="H76" s="63"/>
      <c r="I76" s="163"/>
      <c r="J76" s="63"/>
      <c r="K76" s="63"/>
      <c r="L76" s="61"/>
    </row>
    <row r="77" spans="2:12" s="1" customFormat="1" ht="23.25" customHeight="1">
      <c r="B77" s="41"/>
      <c r="C77" s="63"/>
      <c r="D77" s="63"/>
      <c r="E77" s="369" t="str">
        <f>E9</f>
        <v>IO-01 - IO 01 - Splašková kanalizace Škudly</v>
      </c>
      <c r="F77" s="395"/>
      <c r="G77" s="395"/>
      <c r="H77" s="395"/>
      <c r="I77" s="163"/>
      <c r="J77" s="63"/>
      <c r="K77" s="63"/>
      <c r="L77" s="61"/>
    </row>
    <row r="78" spans="2:12" s="1" customFormat="1" ht="6.95" customHeight="1">
      <c r="B78" s="41"/>
      <c r="C78" s="63"/>
      <c r="D78" s="63"/>
      <c r="E78" s="63"/>
      <c r="F78" s="63"/>
      <c r="G78" s="63"/>
      <c r="H78" s="63"/>
      <c r="I78" s="163"/>
      <c r="J78" s="63"/>
      <c r="K78" s="63"/>
      <c r="L78" s="61"/>
    </row>
    <row r="79" spans="2:12" s="1" customFormat="1" ht="18" customHeight="1">
      <c r="B79" s="41"/>
      <c r="C79" s="65" t="s">
        <v>26</v>
      </c>
      <c r="D79" s="63"/>
      <c r="E79" s="63"/>
      <c r="F79" s="164" t="str">
        <f>F12</f>
        <v>k.ú. Škudly a Lhota pod Přeloučí</v>
      </c>
      <c r="G79" s="63"/>
      <c r="H79" s="63"/>
      <c r="I79" s="165" t="s">
        <v>28</v>
      </c>
      <c r="J79" s="73" t="str">
        <f>IF(J12="","",J12)</f>
        <v>16.12.2015</v>
      </c>
      <c r="K79" s="63"/>
      <c r="L79" s="61"/>
    </row>
    <row r="80" spans="2:12" s="1" customFormat="1" ht="6.95" customHeight="1">
      <c r="B80" s="41"/>
      <c r="C80" s="63"/>
      <c r="D80" s="63"/>
      <c r="E80" s="63"/>
      <c r="F80" s="63"/>
      <c r="G80" s="63"/>
      <c r="H80" s="63"/>
      <c r="I80" s="163"/>
      <c r="J80" s="63"/>
      <c r="K80" s="63"/>
      <c r="L80" s="61"/>
    </row>
    <row r="81" spans="2:65" s="1" customFormat="1">
      <c r="B81" s="41"/>
      <c r="C81" s="65" t="s">
        <v>32</v>
      </c>
      <c r="D81" s="63"/>
      <c r="E81" s="63"/>
      <c r="F81" s="164" t="str">
        <f>E15</f>
        <v>VaK Pardubice a.s., Teplého 2014, Pardubice 530 02</v>
      </c>
      <c r="G81" s="63"/>
      <c r="H81" s="63"/>
      <c r="I81" s="165" t="s">
        <v>38</v>
      </c>
      <c r="J81" s="164" t="str">
        <f>E21</f>
        <v>IKKO Hradec Králové, s.r.o., Bří. Štefanů 238, HK</v>
      </c>
      <c r="K81" s="63"/>
      <c r="L81" s="61"/>
    </row>
    <row r="82" spans="2:65" s="1" customFormat="1" ht="14.45" customHeight="1">
      <c r="B82" s="41"/>
      <c r="C82" s="65" t="s">
        <v>36</v>
      </c>
      <c r="D82" s="63"/>
      <c r="E82" s="63"/>
      <c r="F82" s="164" t="str">
        <f>IF(E18="","",E18)</f>
        <v/>
      </c>
      <c r="G82" s="63"/>
      <c r="H82" s="63"/>
      <c r="I82" s="163"/>
      <c r="J82" s="63"/>
      <c r="K82" s="63"/>
      <c r="L82" s="61"/>
    </row>
    <row r="83" spans="2:65" s="1" customFormat="1" ht="10.35" customHeight="1">
      <c r="B83" s="41"/>
      <c r="C83" s="63"/>
      <c r="D83" s="63"/>
      <c r="E83" s="63"/>
      <c r="F83" s="63"/>
      <c r="G83" s="63"/>
      <c r="H83" s="63"/>
      <c r="I83" s="163"/>
      <c r="J83" s="63"/>
      <c r="K83" s="63"/>
      <c r="L83" s="61"/>
    </row>
    <row r="84" spans="2:65" s="9" customFormat="1" ht="29.25" customHeight="1">
      <c r="B84" s="166"/>
      <c r="C84" s="167" t="s">
        <v>114</v>
      </c>
      <c r="D84" s="168" t="s">
        <v>60</v>
      </c>
      <c r="E84" s="168" t="s">
        <v>56</v>
      </c>
      <c r="F84" s="168" t="s">
        <v>115</v>
      </c>
      <c r="G84" s="168" t="s">
        <v>116</v>
      </c>
      <c r="H84" s="168" t="s">
        <v>117</v>
      </c>
      <c r="I84" s="169" t="s">
        <v>118</v>
      </c>
      <c r="J84" s="168" t="s">
        <v>101</v>
      </c>
      <c r="K84" s="170" t="s">
        <v>119</v>
      </c>
      <c r="L84" s="171"/>
      <c r="M84" s="81" t="s">
        <v>120</v>
      </c>
      <c r="N84" s="82" t="s">
        <v>45</v>
      </c>
      <c r="O84" s="82" t="s">
        <v>121</v>
      </c>
      <c r="P84" s="82" t="s">
        <v>122</v>
      </c>
      <c r="Q84" s="82" t="s">
        <v>123</v>
      </c>
      <c r="R84" s="82" t="s">
        <v>124</v>
      </c>
      <c r="S84" s="82" t="s">
        <v>125</v>
      </c>
      <c r="T84" s="83" t="s">
        <v>126</v>
      </c>
    </row>
    <row r="85" spans="2:65" s="1" customFormat="1" ht="29.25" customHeight="1">
      <c r="B85" s="41"/>
      <c r="C85" s="87" t="s">
        <v>102</v>
      </c>
      <c r="D85" s="63"/>
      <c r="E85" s="63"/>
      <c r="F85" s="63"/>
      <c r="G85" s="63"/>
      <c r="H85" s="63"/>
      <c r="I85" s="163"/>
      <c r="J85" s="172">
        <f>BK85</f>
        <v>0</v>
      </c>
      <c r="K85" s="63"/>
      <c r="L85" s="61"/>
      <c r="M85" s="84"/>
      <c r="N85" s="85"/>
      <c r="O85" s="85"/>
      <c r="P85" s="173">
        <f>P86</f>
        <v>0</v>
      </c>
      <c r="Q85" s="85"/>
      <c r="R85" s="173">
        <f>R86</f>
        <v>498.09886566</v>
      </c>
      <c r="S85" s="85"/>
      <c r="T85" s="174">
        <f>T86</f>
        <v>981.75879999999995</v>
      </c>
      <c r="AT85" s="24" t="s">
        <v>74</v>
      </c>
      <c r="AU85" s="24" t="s">
        <v>103</v>
      </c>
      <c r="BK85" s="175">
        <f>BK86</f>
        <v>0</v>
      </c>
    </row>
    <row r="86" spans="2:65" s="10" customFormat="1" ht="37.35" customHeight="1">
      <c r="B86" s="176"/>
      <c r="C86" s="177"/>
      <c r="D86" s="178" t="s">
        <v>74</v>
      </c>
      <c r="E86" s="179" t="s">
        <v>127</v>
      </c>
      <c r="F86" s="179" t="s">
        <v>127</v>
      </c>
      <c r="G86" s="177"/>
      <c r="H86" s="177"/>
      <c r="I86" s="180"/>
      <c r="J86" s="181">
        <f>BK86</f>
        <v>0</v>
      </c>
      <c r="K86" s="177"/>
      <c r="L86" s="182"/>
      <c r="M86" s="183"/>
      <c r="N86" s="184"/>
      <c r="O86" s="184"/>
      <c r="P86" s="185">
        <f>P87+P300+P321+P330+P374+P421+P435+P447</f>
        <v>0</v>
      </c>
      <c r="Q86" s="184"/>
      <c r="R86" s="185">
        <f>R87+R300+R321+R330+R374+R421+R435+R447</f>
        <v>498.09886566</v>
      </c>
      <c r="S86" s="184"/>
      <c r="T86" s="186">
        <f>T87+T300+T321+T330+T374+T421+T435+T447</f>
        <v>981.75879999999995</v>
      </c>
      <c r="AR86" s="187" t="s">
        <v>25</v>
      </c>
      <c r="AT86" s="188" t="s">
        <v>74</v>
      </c>
      <c r="AU86" s="188" t="s">
        <v>75</v>
      </c>
      <c r="AY86" s="187" t="s">
        <v>128</v>
      </c>
      <c r="BK86" s="189">
        <f>BK87+BK300+BK321+BK330+BK374+BK421+BK435+BK447</f>
        <v>0</v>
      </c>
    </row>
    <row r="87" spans="2:65" s="10" customFormat="1" ht="19.899999999999999" customHeight="1">
      <c r="B87" s="176"/>
      <c r="C87" s="177"/>
      <c r="D87" s="190" t="s">
        <v>74</v>
      </c>
      <c r="E87" s="191" t="s">
        <v>25</v>
      </c>
      <c r="F87" s="191" t="s">
        <v>129</v>
      </c>
      <c r="G87" s="177"/>
      <c r="H87" s="177"/>
      <c r="I87" s="180"/>
      <c r="J87" s="192">
        <f>BK87</f>
        <v>0</v>
      </c>
      <c r="K87" s="177"/>
      <c r="L87" s="182"/>
      <c r="M87" s="183"/>
      <c r="N87" s="184"/>
      <c r="O87" s="184"/>
      <c r="P87" s="185">
        <f>SUM(P88:P299)</f>
        <v>0</v>
      </c>
      <c r="Q87" s="184"/>
      <c r="R87" s="185">
        <f>SUM(R88:R299)</f>
        <v>11.402631639999999</v>
      </c>
      <c r="S87" s="184"/>
      <c r="T87" s="186">
        <f>SUM(T88:T299)</f>
        <v>981.75879999999995</v>
      </c>
      <c r="AR87" s="187" t="s">
        <v>25</v>
      </c>
      <c r="AT87" s="188" t="s">
        <v>74</v>
      </c>
      <c r="AU87" s="188" t="s">
        <v>25</v>
      </c>
      <c r="AY87" s="187" t="s">
        <v>128</v>
      </c>
      <c r="BK87" s="189">
        <f>SUM(BK88:BK299)</f>
        <v>0</v>
      </c>
    </row>
    <row r="88" spans="2:65" s="1" customFormat="1" ht="69.75" customHeight="1">
      <c r="B88" s="41"/>
      <c r="C88" s="193" t="s">
        <v>25</v>
      </c>
      <c r="D88" s="193" t="s">
        <v>130</v>
      </c>
      <c r="E88" s="194" t="s">
        <v>131</v>
      </c>
      <c r="F88" s="195" t="s">
        <v>132</v>
      </c>
      <c r="G88" s="196" t="s">
        <v>133</v>
      </c>
      <c r="H88" s="197">
        <v>136.80000000000001</v>
      </c>
      <c r="I88" s="198"/>
      <c r="J88" s="199">
        <f>ROUND(I88*H88,2)</f>
        <v>0</v>
      </c>
      <c r="K88" s="195" t="s">
        <v>134</v>
      </c>
      <c r="L88" s="61"/>
      <c r="M88" s="200" t="s">
        <v>24</v>
      </c>
      <c r="N88" s="201" t="s">
        <v>46</v>
      </c>
      <c r="O88" s="42"/>
      <c r="P88" s="202">
        <f>O88*H88</f>
        <v>0</v>
      </c>
      <c r="Q88" s="202">
        <v>0</v>
      </c>
      <c r="R88" s="202">
        <f>Q88*H88</f>
        <v>0</v>
      </c>
      <c r="S88" s="202">
        <v>0.40799999999999997</v>
      </c>
      <c r="T88" s="203">
        <f>S88*H88</f>
        <v>55.814399999999999</v>
      </c>
      <c r="AR88" s="24" t="s">
        <v>135</v>
      </c>
      <c r="AT88" s="24" t="s">
        <v>130</v>
      </c>
      <c r="AU88" s="24" t="s">
        <v>84</v>
      </c>
      <c r="AY88" s="24" t="s">
        <v>128</v>
      </c>
      <c r="BE88" s="204">
        <f>IF(N88="základní",J88,0)</f>
        <v>0</v>
      </c>
      <c r="BF88" s="204">
        <f>IF(N88="snížená",J88,0)</f>
        <v>0</v>
      </c>
      <c r="BG88" s="204">
        <f>IF(N88="zákl. přenesená",J88,0)</f>
        <v>0</v>
      </c>
      <c r="BH88" s="204">
        <f>IF(N88="sníž. přenesená",J88,0)</f>
        <v>0</v>
      </c>
      <c r="BI88" s="204">
        <f>IF(N88="nulová",J88,0)</f>
        <v>0</v>
      </c>
      <c r="BJ88" s="24" t="s">
        <v>25</v>
      </c>
      <c r="BK88" s="204">
        <f>ROUND(I88*H88,2)</f>
        <v>0</v>
      </c>
      <c r="BL88" s="24" t="s">
        <v>135</v>
      </c>
      <c r="BM88" s="24" t="s">
        <v>136</v>
      </c>
    </row>
    <row r="89" spans="2:65" s="1" customFormat="1" ht="175.5">
      <c r="B89" s="41"/>
      <c r="C89" s="63"/>
      <c r="D89" s="205" t="s">
        <v>137</v>
      </c>
      <c r="E89" s="63"/>
      <c r="F89" s="206" t="s">
        <v>138</v>
      </c>
      <c r="G89" s="63"/>
      <c r="H89" s="63"/>
      <c r="I89" s="163"/>
      <c r="J89" s="63"/>
      <c r="K89" s="63"/>
      <c r="L89" s="61"/>
      <c r="M89" s="207"/>
      <c r="N89" s="42"/>
      <c r="O89" s="42"/>
      <c r="P89" s="42"/>
      <c r="Q89" s="42"/>
      <c r="R89" s="42"/>
      <c r="S89" s="42"/>
      <c r="T89" s="78"/>
      <c r="AT89" s="24" t="s">
        <v>137</v>
      </c>
      <c r="AU89" s="24" t="s">
        <v>84</v>
      </c>
    </row>
    <row r="90" spans="2:65" s="1" customFormat="1" ht="27">
      <c r="B90" s="41"/>
      <c r="C90" s="63"/>
      <c r="D90" s="205" t="s">
        <v>139</v>
      </c>
      <c r="E90" s="63"/>
      <c r="F90" s="206" t="s">
        <v>140</v>
      </c>
      <c r="G90" s="63"/>
      <c r="H90" s="63"/>
      <c r="I90" s="163"/>
      <c r="J90" s="63"/>
      <c r="K90" s="63"/>
      <c r="L90" s="61"/>
      <c r="M90" s="207"/>
      <c r="N90" s="42"/>
      <c r="O90" s="42"/>
      <c r="P90" s="42"/>
      <c r="Q90" s="42"/>
      <c r="R90" s="42"/>
      <c r="S90" s="42"/>
      <c r="T90" s="78"/>
      <c r="AT90" s="24" t="s">
        <v>139</v>
      </c>
      <c r="AU90" s="24" t="s">
        <v>84</v>
      </c>
    </row>
    <row r="91" spans="2:65" s="11" customFormat="1" ht="13.5">
      <c r="B91" s="208"/>
      <c r="C91" s="209"/>
      <c r="D91" s="205" t="s">
        <v>141</v>
      </c>
      <c r="E91" s="210" t="s">
        <v>24</v>
      </c>
      <c r="F91" s="211" t="s">
        <v>142</v>
      </c>
      <c r="G91" s="209"/>
      <c r="H91" s="212" t="s">
        <v>24</v>
      </c>
      <c r="I91" s="213"/>
      <c r="J91" s="209"/>
      <c r="K91" s="209"/>
      <c r="L91" s="214"/>
      <c r="M91" s="215"/>
      <c r="N91" s="216"/>
      <c r="O91" s="216"/>
      <c r="P91" s="216"/>
      <c r="Q91" s="216"/>
      <c r="R91" s="216"/>
      <c r="S91" s="216"/>
      <c r="T91" s="217"/>
      <c r="AT91" s="218" t="s">
        <v>141</v>
      </c>
      <c r="AU91" s="218" t="s">
        <v>84</v>
      </c>
      <c r="AV91" s="11" t="s">
        <v>25</v>
      </c>
      <c r="AW91" s="11" t="s">
        <v>143</v>
      </c>
      <c r="AX91" s="11" t="s">
        <v>75</v>
      </c>
      <c r="AY91" s="218" t="s">
        <v>128</v>
      </c>
    </row>
    <row r="92" spans="2:65" s="12" customFormat="1" ht="13.5">
      <c r="B92" s="219"/>
      <c r="C92" s="220"/>
      <c r="D92" s="221" t="s">
        <v>141</v>
      </c>
      <c r="E92" s="222" t="s">
        <v>24</v>
      </c>
      <c r="F92" s="223" t="s">
        <v>144</v>
      </c>
      <c r="G92" s="220"/>
      <c r="H92" s="224">
        <v>136.80000000000001</v>
      </c>
      <c r="I92" s="225"/>
      <c r="J92" s="220"/>
      <c r="K92" s="220"/>
      <c r="L92" s="226"/>
      <c r="M92" s="227"/>
      <c r="N92" s="228"/>
      <c r="O92" s="228"/>
      <c r="P92" s="228"/>
      <c r="Q92" s="228"/>
      <c r="R92" s="228"/>
      <c r="S92" s="228"/>
      <c r="T92" s="229"/>
      <c r="AT92" s="230" t="s">
        <v>141</v>
      </c>
      <c r="AU92" s="230" t="s">
        <v>84</v>
      </c>
      <c r="AV92" s="12" t="s">
        <v>84</v>
      </c>
      <c r="AW92" s="12" t="s">
        <v>143</v>
      </c>
      <c r="AX92" s="12" t="s">
        <v>25</v>
      </c>
      <c r="AY92" s="230" t="s">
        <v>128</v>
      </c>
    </row>
    <row r="93" spans="2:65" s="1" customFormat="1" ht="44.25" customHeight="1">
      <c r="B93" s="41"/>
      <c r="C93" s="193" t="s">
        <v>84</v>
      </c>
      <c r="D93" s="193" t="s">
        <v>130</v>
      </c>
      <c r="E93" s="194" t="s">
        <v>145</v>
      </c>
      <c r="F93" s="195" t="s">
        <v>146</v>
      </c>
      <c r="G93" s="196" t="s">
        <v>133</v>
      </c>
      <c r="H93" s="197">
        <v>709.9</v>
      </c>
      <c r="I93" s="198"/>
      <c r="J93" s="199">
        <f>ROUND(I93*H93,2)</f>
        <v>0</v>
      </c>
      <c r="K93" s="195" t="s">
        <v>134</v>
      </c>
      <c r="L93" s="61"/>
      <c r="M93" s="200" t="s">
        <v>24</v>
      </c>
      <c r="N93" s="201" t="s">
        <v>46</v>
      </c>
      <c r="O93" s="42"/>
      <c r="P93" s="202">
        <f>O93*H93</f>
        <v>0</v>
      </c>
      <c r="Q93" s="202">
        <v>0</v>
      </c>
      <c r="R93" s="202">
        <f>Q93*H93</f>
        <v>0</v>
      </c>
      <c r="S93" s="202">
        <v>0.23499999999999999</v>
      </c>
      <c r="T93" s="203">
        <f>S93*H93</f>
        <v>166.82649999999998</v>
      </c>
      <c r="AR93" s="24" t="s">
        <v>135</v>
      </c>
      <c r="AT93" s="24" t="s">
        <v>130</v>
      </c>
      <c r="AU93" s="24" t="s">
        <v>84</v>
      </c>
      <c r="AY93" s="24" t="s">
        <v>128</v>
      </c>
      <c r="BE93" s="204">
        <f>IF(N93="základní",J93,0)</f>
        <v>0</v>
      </c>
      <c r="BF93" s="204">
        <f>IF(N93="snížená",J93,0)</f>
        <v>0</v>
      </c>
      <c r="BG93" s="204">
        <f>IF(N93="zákl. přenesená",J93,0)</f>
        <v>0</v>
      </c>
      <c r="BH93" s="204">
        <f>IF(N93="sníž. přenesená",J93,0)</f>
        <v>0</v>
      </c>
      <c r="BI93" s="204">
        <f>IF(N93="nulová",J93,0)</f>
        <v>0</v>
      </c>
      <c r="BJ93" s="24" t="s">
        <v>25</v>
      </c>
      <c r="BK93" s="204">
        <f>ROUND(I93*H93,2)</f>
        <v>0</v>
      </c>
      <c r="BL93" s="24" t="s">
        <v>135</v>
      </c>
      <c r="BM93" s="24" t="s">
        <v>147</v>
      </c>
    </row>
    <row r="94" spans="2:65" s="1" customFormat="1" ht="256.5">
      <c r="B94" s="41"/>
      <c r="C94" s="63"/>
      <c r="D94" s="205" t="s">
        <v>137</v>
      </c>
      <c r="E94" s="63"/>
      <c r="F94" s="206" t="s">
        <v>148</v>
      </c>
      <c r="G94" s="63"/>
      <c r="H94" s="63"/>
      <c r="I94" s="163"/>
      <c r="J94" s="63"/>
      <c r="K94" s="63"/>
      <c r="L94" s="61"/>
      <c r="M94" s="207"/>
      <c r="N94" s="42"/>
      <c r="O94" s="42"/>
      <c r="P94" s="42"/>
      <c r="Q94" s="42"/>
      <c r="R94" s="42"/>
      <c r="S94" s="42"/>
      <c r="T94" s="78"/>
      <c r="AT94" s="24" t="s">
        <v>137</v>
      </c>
      <c r="AU94" s="24" t="s">
        <v>84</v>
      </c>
    </row>
    <row r="95" spans="2:65" s="11" customFormat="1" ht="13.5">
      <c r="B95" s="208"/>
      <c r="C95" s="209"/>
      <c r="D95" s="205" t="s">
        <v>141</v>
      </c>
      <c r="E95" s="210" t="s">
        <v>24</v>
      </c>
      <c r="F95" s="211" t="s">
        <v>149</v>
      </c>
      <c r="G95" s="209"/>
      <c r="H95" s="212" t="s">
        <v>24</v>
      </c>
      <c r="I95" s="213"/>
      <c r="J95" s="209"/>
      <c r="K95" s="209"/>
      <c r="L95" s="214"/>
      <c r="M95" s="215"/>
      <c r="N95" s="216"/>
      <c r="O95" s="216"/>
      <c r="P95" s="216"/>
      <c r="Q95" s="216"/>
      <c r="R95" s="216"/>
      <c r="S95" s="216"/>
      <c r="T95" s="217"/>
      <c r="AT95" s="218" t="s">
        <v>141</v>
      </c>
      <c r="AU95" s="218" t="s">
        <v>84</v>
      </c>
      <c r="AV95" s="11" t="s">
        <v>25</v>
      </c>
      <c r="AW95" s="11" t="s">
        <v>143</v>
      </c>
      <c r="AX95" s="11" t="s">
        <v>75</v>
      </c>
      <c r="AY95" s="218" t="s">
        <v>128</v>
      </c>
    </row>
    <row r="96" spans="2:65" s="12" customFormat="1" ht="13.5">
      <c r="B96" s="219"/>
      <c r="C96" s="220"/>
      <c r="D96" s="205" t="s">
        <v>141</v>
      </c>
      <c r="E96" s="231" t="s">
        <v>24</v>
      </c>
      <c r="F96" s="232" t="s">
        <v>150</v>
      </c>
      <c r="G96" s="220"/>
      <c r="H96" s="233">
        <v>634.6</v>
      </c>
      <c r="I96" s="225"/>
      <c r="J96" s="220"/>
      <c r="K96" s="220"/>
      <c r="L96" s="226"/>
      <c r="M96" s="227"/>
      <c r="N96" s="228"/>
      <c r="O96" s="228"/>
      <c r="P96" s="228"/>
      <c r="Q96" s="228"/>
      <c r="R96" s="228"/>
      <c r="S96" s="228"/>
      <c r="T96" s="229"/>
      <c r="AT96" s="230" t="s">
        <v>141</v>
      </c>
      <c r="AU96" s="230" t="s">
        <v>84</v>
      </c>
      <c r="AV96" s="12" t="s">
        <v>84</v>
      </c>
      <c r="AW96" s="12" t="s">
        <v>143</v>
      </c>
      <c r="AX96" s="12" t="s">
        <v>75</v>
      </c>
      <c r="AY96" s="230" t="s">
        <v>128</v>
      </c>
    </row>
    <row r="97" spans="2:65" s="12" customFormat="1" ht="13.5">
      <c r="B97" s="219"/>
      <c r="C97" s="220"/>
      <c r="D97" s="205" t="s">
        <v>141</v>
      </c>
      <c r="E97" s="231" t="s">
        <v>24</v>
      </c>
      <c r="F97" s="232" t="s">
        <v>151</v>
      </c>
      <c r="G97" s="220"/>
      <c r="H97" s="233">
        <v>19.8</v>
      </c>
      <c r="I97" s="225"/>
      <c r="J97" s="220"/>
      <c r="K97" s="220"/>
      <c r="L97" s="226"/>
      <c r="M97" s="227"/>
      <c r="N97" s="228"/>
      <c r="O97" s="228"/>
      <c r="P97" s="228"/>
      <c r="Q97" s="228"/>
      <c r="R97" s="228"/>
      <c r="S97" s="228"/>
      <c r="T97" s="229"/>
      <c r="AT97" s="230" t="s">
        <v>141</v>
      </c>
      <c r="AU97" s="230" t="s">
        <v>84</v>
      </c>
      <c r="AV97" s="12" t="s">
        <v>84</v>
      </c>
      <c r="AW97" s="12" t="s">
        <v>143</v>
      </c>
      <c r="AX97" s="12" t="s">
        <v>75</v>
      </c>
      <c r="AY97" s="230" t="s">
        <v>128</v>
      </c>
    </row>
    <row r="98" spans="2:65" s="12" customFormat="1" ht="13.5">
      <c r="B98" s="219"/>
      <c r="C98" s="220"/>
      <c r="D98" s="205" t="s">
        <v>141</v>
      </c>
      <c r="E98" s="231" t="s">
        <v>24</v>
      </c>
      <c r="F98" s="232" t="s">
        <v>152</v>
      </c>
      <c r="G98" s="220"/>
      <c r="H98" s="233">
        <v>55.5</v>
      </c>
      <c r="I98" s="225"/>
      <c r="J98" s="220"/>
      <c r="K98" s="220"/>
      <c r="L98" s="226"/>
      <c r="M98" s="227"/>
      <c r="N98" s="228"/>
      <c r="O98" s="228"/>
      <c r="P98" s="228"/>
      <c r="Q98" s="228"/>
      <c r="R98" s="228"/>
      <c r="S98" s="228"/>
      <c r="T98" s="229"/>
      <c r="AT98" s="230" t="s">
        <v>141</v>
      </c>
      <c r="AU98" s="230" t="s">
        <v>84</v>
      </c>
      <c r="AV98" s="12" t="s">
        <v>84</v>
      </c>
      <c r="AW98" s="12" t="s">
        <v>143</v>
      </c>
      <c r="AX98" s="12" t="s">
        <v>75</v>
      </c>
      <c r="AY98" s="230" t="s">
        <v>128</v>
      </c>
    </row>
    <row r="99" spans="2:65" s="13" customFormat="1" ht="13.5">
      <c r="B99" s="234"/>
      <c r="C99" s="235"/>
      <c r="D99" s="221" t="s">
        <v>141</v>
      </c>
      <c r="E99" s="236" t="s">
        <v>24</v>
      </c>
      <c r="F99" s="237" t="s">
        <v>153</v>
      </c>
      <c r="G99" s="235"/>
      <c r="H99" s="238">
        <v>709.9</v>
      </c>
      <c r="I99" s="239"/>
      <c r="J99" s="235"/>
      <c r="K99" s="235"/>
      <c r="L99" s="240"/>
      <c r="M99" s="241"/>
      <c r="N99" s="242"/>
      <c r="O99" s="242"/>
      <c r="P99" s="242"/>
      <c r="Q99" s="242"/>
      <c r="R99" s="242"/>
      <c r="S99" s="242"/>
      <c r="T99" s="243"/>
      <c r="AT99" s="244" t="s">
        <v>141</v>
      </c>
      <c r="AU99" s="244" t="s">
        <v>84</v>
      </c>
      <c r="AV99" s="13" t="s">
        <v>135</v>
      </c>
      <c r="AW99" s="13" t="s">
        <v>143</v>
      </c>
      <c r="AX99" s="13" t="s">
        <v>25</v>
      </c>
      <c r="AY99" s="244" t="s">
        <v>128</v>
      </c>
    </row>
    <row r="100" spans="2:65" s="1" customFormat="1" ht="44.25" customHeight="1">
      <c r="B100" s="41"/>
      <c r="C100" s="193" t="s">
        <v>154</v>
      </c>
      <c r="D100" s="193" t="s">
        <v>130</v>
      </c>
      <c r="E100" s="194" t="s">
        <v>155</v>
      </c>
      <c r="F100" s="195" t="s">
        <v>156</v>
      </c>
      <c r="G100" s="196" t="s">
        <v>133</v>
      </c>
      <c r="H100" s="197">
        <v>1137.5</v>
      </c>
      <c r="I100" s="198"/>
      <c r="J100" s="199">
        <f>ROUND(I100*H100,2)</f>
        <v>0</v>
      </c>
      <c r="K100" s="195" t="s">
        <v>134</v>
      </c>
      <c r="L100" s="61"/>
      <c r="M100" s="200" t="s">
        <v>24</v>
      </c>
      <c r="N100" s="201" t="s">
        <v>46</v>
      </c>
      <c r="O100" s="42"/>
      <c r="P100" s="202">
        <f>O100*H100</f>
        <v>0</v>
      </c>
      <c r="Q100" s="202">
        <v>0</v>
      </c>
      <c r="R100" s="202">
        <f>Q100*H100</f>
        <v>0</v>
      </c>
      <c r="S100" s="202">
        <v>0.22500000000000001</v>
      </c>
      <c r="T100" s="203">
        <f>S100*H100</f>
        <v>255.9375</v>
      </c>
      <c r="AR100" s="24" t="s">
        <v>135</v>
      </c>
      <c r="AT100" s="24" t="s">
        <v>130</v>
      </c>
      <c r="AU100" s="24" t="s">
        <v>84</v>
      </c>
      <c r="AY100" s="24" t="s">
        <v>128</v>
      </c>
      <c r="BE100" s="204">
        <f>IF(N100="základní",J100,0)</f>
        <v>0</v>
      </c>
      <c r="BF100" s="204">
        <f>IF(N100="snížená",J100,0)</f>
        <v>0</v>
      </c>
      <c r="BG100" s="204">
        <f>IF(N100="zákl. přenesená",J100,0)</f>
        <v>0</v>
      </c>
      <c r="BH100" s="204">
        <f>IF(N100="sníž. přenesená",J100,0)</f>
        <v>0</v>
      </c>
      <c r="BI100" s="204">
        <f>IF(N100="nulová",J100,0)</f>
        <v>0</v>
      </c>
      <c r="BJ100" s="24" t="s">
        <v>25</v>
      </c>
      <c r="BK100" s="204">
        <f>ROUND(I100*H100,2)</f>
        <v>0</v>
      </c>
      <c r="BL100" s="24" t="s">
        <v>135</v>
      </c>
      <c r="BM100" s="24" t="s">
        <v>157</v>
      </c>
    </row>
    <row r="101" spans="2:65" s="1" customFormat="1" ht="256.5">
      <c r="B101" s="41"/>
      <c r="C101" s="63"/>
      <c r="D101" s="205" t="s">
        <v>137</v>
      </c>
      <c r="E101" s="63"/>
      <c r="F101" s="206" t="s">
        <v>148</v>
      </c>
      <c r="G101" s="63"/>
      <c r="H101" s="63"/>
      <c r="I101" s="163"/>
      <c r="J101" s="63"/>
      <c r="K101" s="63"/>
      <c r="L101" s="61"/>
      <c r="M101" s="207"/>
      <c r="N101" s="42"/>
      <c r="O101" s="42"/>
      <c r="P101" s="42"/>
      <c r="Q101" s="42"/>
      <c r="R101" s="42"/>
      <c r="S101" s="42"/>
      <c r="T101" s="78"/>
      <c r="AT101" s="24" t="s">
        <v>137</v>
      </c>
      <c r="AU101" s="24" t="s">
        <v>84</v>
      </c>
    </row>
    <row r="102" spans="2:65" s="11" customFormat="1" ht="13.5">
      <c r="B102" s="208"/>
      <c r="C102" s="209"/>
      <c r="D102" s="205" t="s">
        <v>141</v>
      </c>
      <c r="E102" s="210" t="s">
        <v>24</v>
      </c>
      <c r="F102" s="211" t="s">
        <v>149</v>
      </c>
      <c r="G102" s="209"/>
      <c r="H102" s="212" t="s">
        <v>24</v>
      </c>
      <c r="I102" s="213"/>
      <c r="J102" s="209"/>
      <c r="K102" s="209"/>
      <c r="L102" s="214"/>
      <c r="M102" s="215"/>
      <c r="N102" s="216"/>
      <c r="O102" s="216"/>
      <c r="P102" s="216"/>
      <c r="Q102" s="216"/>
      <c r="R102" s="216"/>
      <c r="S102" s="216"/>
      <c r="T102" s="217"/>
      <c r="AT102" s="218" t="s">
        <v>141</v>
      </c>
      <c r="AU102" s="218" t="s">
        <v>84</v>
      </c>
      <c r="AV102" s="11" t="s">
        <v>25</v>
      </c>
      <c r="AW102" s="11" t="s">
        <v>143</v>
      </c>
      <c r="AX102" s="11" t="s">
        <v>75</v>
      </c>
      <c r="AY102" s="218" t="s">
        <v>128</v>
      </c>
    </row>
    <row r="103" spans="2:65" s="12" customFormat="1" ht="13.5">
      <c r="B103" s="219"/>
      <c r="C103" s="220"/>
      <c r="D103" s="205" t="s">
        <v>141</v>
      </c>
      <c r="E103" s="231" t="s">
        <v>24</v>
      </c>
      <c r="F103" s="232" t="s">
        <v>158</v>
      </c>
      <c r="G103" s="220"/>
      <c r="H103" s="233">
        <v>1097.5999999999999</v>
      </c>
      <c r="I103" s="225"/>
      <c r="J103" s="220"/>
      <c r="K103" s="220"/>
      <c r="L103" s="226"/>
      <c r="M103" s="227"/>
      <c r="N103" s="228"/>
      <c r="O103" s="228"/>
      <c r="P103" s="228"/>
      <c r="Q103" s="228"/>
      <c r="R103" s="228"/>
      <c r="S103" s="228"/>
      <c r="T103" s="229"/>
      <c r="AT103" s="230" t="s">
        <v>141</v>
      </c>
      <c r="AU103" s="230" t="s">
        <v>84</v>
      </c>
      <c r="AV103" s="12" t="s">
        <v>84</v>
      </c>
      <c r="AW103" s="12" t="s">
        <v>143</v>
      </c>
      <c r="AX103" s="12" t="s">
        <v>75</v>
      </c>
      <c r="AY103" s="230" t="s">
        <v>128</v>
      </c>
    </row>
    <row r="104" spans="2:65" s="12" customFormat="1" ht="13.5">
      <c r="B104" s="219"/>
      <c r="C104" s="220"/>
      <c r="D104" s="205" t="s">
        <v>141</v>
      </c>
      <c r="E104" s="231" t="s">
        <v>24</v>
      </c>
      <c r="F104" s="232" t="s">
        <v>159</v>
      </c>
      <c r="G104" s="220"/>
      <c r="H104" s="233">
        <v>39.9</v>
      </c>
      <c r="I104" s="225"/>
      <c r="J104" s="220"/>
      <c r="K104" s="220"/>
      <c r="L104" s="226"/>
      <c r="M104" s="227"/>
      <c r="N104" s="228"/>
      <c r="O104" s="228"/>
      <c r="P104" s="228"/>
      <c r="Q104" s="228"/>
      <c r="R104" s="228"/>
      <c r="S104" s="228"/>
      <c r="T104" s="229"/>
      <c r="AT104" s="230" t="s">
        <v>141</v>
      </c>
      <c r="AU104" s="230" t="s">
        <v>84</v>
      </c>
      <c r="AV104" s="12" t="s">
        <v>84</v>
      </c>
      <c r="AW104" s="12" t="s">
        <v>143</v>
      </c>
      <c r="AX104" s="12" t="s">
        <v>75</v>
      </c>
      <c r="AY104" s="230" t="s">
        <v>128</v>
      </c>
    </row>
    <row r="105" spans="2:65" s="13" customFormat="1" ht="13.5">
      <c r="B105" s="234"/>
      <c r="C105" s="235"/>
      <c r="D105" s="221" t="s">
        <v>141</v>
      </c>
      <c r="E105" s="236" t="s">
        <v>24</v>
      </c>
      <c r="F105" s="237" t="s">
        <v>153</v>
      </c>
      <c r="G105" s="235"/>
      <c r="H105" s="238">
        <v>1137.5</v>
      </c>
      <c r="I105" s="239"/>
      <c r="J105" s="235"/>
      <c r="K105" s="235"/>
      <c r="L105" s="240"/>
      <c r="M105" s="241"/>
      <c r="N105" s="242"/>
      <c r="O105" s="242"/>
      <c r="P105" s="242"/>
      <c r="Q105" s="242"/>
      <c r="R105" s="242"/>
      <c r="S105" s="242"/>
      <c r="T105" s="243"/>
      <c r="AT105" s="244" t="s">
        <v>141</v>
      </c>
      <c r="AU105" s="244" t="s">
        <v>84</v>
      </c>
      <c r="AV105" s="13" t="s">
        <v>135</v>
      </c>
      <c r="AW105" s="13" t="s">
        <v>143</v>
      </c>
      <c r="AX105" s="13" t="s">
        <v>25</v>
      </c>
      <c r="AY105" s="244" t="s">
        <v>128</v>
      </c>
    </row>
    <row r="106" spans="2:65" s="1" customFormat="1" ht="44.25" customHeight="1">
      <c r="B106" s="41"/>
      <c r="C106" s="193" t="s">
        <v>135</v>
      </c>
      <c r="D106" s="193" t="s">
        <v>130</v>
      </c>
      <c r="E106" s="194" t="s">
        <v>160</v>
      </c>
      <c r="F106" s="195" t="s">
        <v>161</v>
      </c>
      <c r="G106" s="196" t="s">
        <v>133</v>
      </c>
      <c r="H106" s="197">
        <v>3344.3</v>
      </c>
      <c r="I106" s="198"/>
      <c r="J106" s="199">
        <f>ROUND(I106*H106,2)</f>
        <v>0</v>
      </c>
      <c r="K106" s="195" t="s">
        <v>134</v>
      </c>
      <c r="L106" s="61"/>
      <c r="M106" s="200" t="s">
        <v>24</v>
      </c>
      <c r="N106" s="201" t="s">
        <v>46</v>
      </c>
      <c r="O106" s="42"/>
      <c r="P106" s="202">
        <f>O106*H106</f>
        <v>0</v>
      </c>
      <c r="Q106" s="202">
        <v>6.9999999999999994E-5</v>
      </c>
      <c r="R106" s="202">
        <f>Q106*H106</f>
        <v>0.234101</v>
      </c>
      <c r="S106" s="202">
        <v>0.128</v>
      </c>
      <c r="T106" s="203">
        <f>S106*H106</f>
        <v>428.07040000000001</v>
      </c>
      <c r="AR106" s="24" t="s">
        <v>135</v>
      </c>
      <c r="AT106" s="24" t="s">
        <v>130</v>
      </c>
      <c r="AU106" s="24" t="s">
        <v>84</v>
      </c>
      <c r="AY106" s="24" t="s">
        <v>128</v>
      </c>
      <c r="BE106" s="204">
        <f>IF(N106="základní",J106,0)</f>
        <v>0</v>
      </c>
      <c r="BF106" s="204">
        <f>IF(N106="snížená",J106,0)</f>
        <v>0</v>
      </c>
      <c r="BG106" s="204">
        <f>IF(N106="zákl. přenesená",J106,0)</f>
        <v>0</v>
      </c>
      <c r="BH106" s="204">
        <f>IF(N106="sníž. přenesená",J106,0)</f>
        <v>0</v>
      </c>
      <c r="BI106" s="204">
        <f>IF(N106="nulová",J106,0)</f>
        <v>0</v>
      </c>
      <c r="BJ106" s="24" t="s">
        <v>25</v>
      </c>
      <c r="BK106" s="204">
        <f>ROUND(I106*H106,2)</f>
        <v>0</v>
      </c>
      <c r="BL106" s="24" t="s">
        <v>135</v>
      </c>
      <c r="BM106" s="24" t="s">
        <v>162</v>
      </c>
    </row>
    <row r="107" spans="2:65" s="1" customFormat="1" ht="216">
      <c r="B107" s="41"/>
      <c r="C107" s="63"/>
      <c r="D107" s="205" t="s">
        <v>137</v>
      </c>
      <c r="E107" s="63"/>
      <c r="F107" s="206" t="s">
        <v>163</v>
      </c>
      <c r="G107" s="63"/>
      <c r="H107" s="63"/>
      <c r="I107" s="163"/>
      <c r="J107" s="63"/>
      <c r="K107" s="63"/>
      <c r="L107" s="61"/>
      <c r="M107" s="207"/>
      <c r="N107" s="42"/>
      <c r="O107" s="42"/>
      <c r="P107" s="42"/>
      <c r="Q107" s="42"/>
      <c r="R107" s="42"/>
      <c r="S107" s="42"/>
      <c r="T107" s="78"/>
      <c r="AT107" s="24" t="s">
        <v>137</v>
      </c>
      <c r="AU107" s="24" t="s">
        <v>84</v>
      </c>
    </row>
    <row r="108" spans="2:65" s="11" customFormat="1" ht="13.5">
      <c r="B108" s="208"/>
      <c r="C108" s="209"/>
      <c r="D108" s="205" t="s">
        <v>141</v>
      </c>
      <c r="E108" s="210" t="s">
        <v>24</v>
      </c>
      <c r="F108" s="211" t="s">
        <v>149</v>
      </c>
      <c r="G108" s="209"/>
      <c r="H108" s="212" t="s">
        <v>24</v>
      </c>
      <c r="I108" s="213"/>
      <c r="J108" s="209"/>
      <c r="K108" s="209"/>
      <c r="L108" s="214"/>
      <c r="M108" s="215"/>
      <c r="N108" s="216"/>
      <c r="O108" s="216"/>
      <c r="P108" s="216"/>
      <c r="Q108" s="216"/>
      <c r="R108" s="216"/>
      <c r="S108" s="216"/>
      <c r="T108" s="217"/>
      <c r="AT108" s="218" t="s">
        <v>141</v>
      </c>
      <c r="AU108" s="218" t="s">
        <v>84</v>
      </c>
      <c r="AV108" s="11" t="s">
        <v>25</v>
      </c>
      <c r="AW108" s="11" t="s">
        <v>143</v>
      </c>
      <c r="AX108" s="11" t="s">
        <v>75</v>
      </c>
      <c r="AY108" s="218" t="s">
        <v>128</v>
      </c>
    </row>
    <row r="109" spans="2:65" s="12" customFormat="1" ht="13.5">
      <c r="B109" s="219"/>
      <c r="C109" s="220"/>
      <c r="D109" s="205" t="s">
        <v>141</v>
      </c>
      <c r="E109" s="231" t="s">
        <v>24</v>
      </c>
      <c r="F109" s="232" t="s">
        <v>164</v>
      </c>
      <c r="G109" s="220"/>
      <c r="H109" s="233">
        <v>1890.7</v>
      </c>
      <c r="I109" s="225"/>
      <c r="J109" s="220"/>
      <c r="K109" s="220"/>
      <c r="L109" s="226"/>
      <c r="M109" s="227"/>
      <c r="N109" s="228"/>
      <c r="O109" s="228"/>
      <c r="P109" s="228"/>
      <c r="Q109" s="228"/>
      <c r="R109" s="228"/>
      <c r="S109" s="228"/>
      <c r="T109" s="229"/>
      <c r="AT109" s="230" t="s">
        <v>141</v>
      </c>
      <c r="AU109" s="230" t="s">
        <v>84</v>
      </c>
      <c r="AV109" s="12" t="s">
        <v>84</v>
      </c>
      <c r="AW109" s="12" t="s">
        <v>143</v>
      </c>
      <c r="AX109" s="12" t="s">
        <v>75</v>
      </c>
      <c r="AY109" s="230" t="s">
        <v>128</v>
      </c>
    </row>
    <row r="110" spans="2:65" s="12" customFormat="1" ht="13.5">
      <c r="B110" s="219"/>
      <c r="C110" s="220"/>
      <c r="D110" s="205" t="s">
        <v>141</v>
      </c>
      <c r="E110" s="231" t="s">
        <v>24</v>
      </c>
      <c r="F110" s="232" t="s">
        <v>165</v>
      </c>
      <c r="G110" s="220"/>
      <c r="H110" s="233">
        <v>1373.8</v>
      </c>
      <c r="I110" s="225"/>
      <c r="J110" s="220"/>
      <c r="K110" s="220"/>
      <c r="L110" s="226"/>
      <c r="M110" s="227"/>
      <c r="N110" s="228"/>
      <c r="O110" s="228"/>
      <c r="P110" s="228"/>
      <c r="Q110" s="228"/>
      <c r="R110" s="228"/>
      <c r="S110" s="228"/>
      <c r="T110" s="229"/>
      <c r="AT110" s="230" t="s">
        <v>141</v>
      </c>
      <c r="AU110" s="230" t="s">
        <v>84</v>
      </c>
      <c r="AV110" s="12" t="s">
        <v>84</v>
      </c>
      <c r="AW110" s="12" t="s">
        <v>143</v>
      </c>
      <c r="AX110" s="12" t="s">
        <v>75</v>
      </c>
      <c r="AY110" s="230" t="s">
        <v>128</v>
      </c>
    </row>
    <row r="111" spans="2:65" s="14" customFormat="1" ht="13.5">
      <c r="B111" s="245"/>
      <c r="C111" s="246"/>
      <c r="D111" s="205" t="s">
        <v>141</v>
      </c>
      <c r="E111" s="247" t="s">
        <v>24</v>
      </c>
      <c r="F111" s="248" t="s">
        <v>166</v>
      </c>
      <c r="G111" s="246"/>
      <c r="H111" s="249">
        <v>3264.5</v>
      </c>
      <c r="I111" s="250"/>
      <c r="J111" s="246"/>
      <c r="K111" s="246"/>
      <c r="L111" s="251"/>
      <c r="M111" s="252"/>
      <c r="N111" s="253"/>
      <c r="O111" s="253"/>
      <c r="P111" s="253"/>
      <c r="Q111" s="253"/>
      <c r="R111" s="253"/>
      <c r="S111" s="253"/>
      <c r="T111" s="254"/>
      <c r="AT111" s="255" t="s">
        <v>141</v>
      </c>
      <c r="AU111" s="255" t="s">
        <v>84</v>
      </c>
      <c r="AV111" s="14" t="s">
        <v>154</v>
      </c>
      <c r="AW111" s="14" t="s">
        <v>143</v>
      </c>
      <c r="AX111" s="14" t="s">
        <v>75</v>
      </c>
      <c r="AY111" s="255" t="s">
        <v>128</v>
      </c>
    </row>
    <row r="112" spans="2:65" s="12" customFormat="1" ht="13.5">
      <c r="B112" s="219"/>
      <c r="C112" s="220"/>
      <c r="D112" s="205" t="s">
        <v>141</v>
      </c>
      <c r="E112" s="231" t="s">
        <v>24</v>
      </c>
      <c r="F112" s="232" t="s">
        <v>167</v>
      </c>
      <c r="G112" s="220"/>
      <c r="H112" s="233">
        <v>57.2</v>
      </c>
      <c r="I112" s="225"/>
      <c r="J112" s="220"/>
      <c r="K112" s="220"/>
      <c r="L112" s="226"/>
      <c r="M112" s="227"/>
      <c r="N112" s="228"/>
      <c r="O112" s="228"/>
      <c r="P112" s="228"/>
      <c r="Q112" s="228"/>
      <c r="R112" s="228"/>
      <c r="S112" s="228"/>
      <c r="T112" s="229"/>
      <c r="AT112" s="230" t="s">
        <v>141</v>
      </c>
      <c r="AU112" s="230" t="s">
        <v>84</v>
      </c>
      <c r="AV112" s="12" t="s">
        <v>84</v>
      </c>
      <c r="AW112" s="12" t="s">
        <v>143</v>
      </c>
      <c r="AX112" s="12" t="s">
        <v>75</v>
      </c>
      <c r="AY112" s="230" t="s">
        <v>128</v>
      </c>
    </row>
    <row r="113" spans="2:65" s="12" customFormat="1" ht="13.5">
      <c r="B113" s="219"/>
      <c r="C113" s="220"/>
      <c r="D113" s="205" t="s">
        <v>141</v>
      </c>
      <c r="E113" s="231" t="s">
        <v>24</v>
      </c>
      <c r="F113" s="232" t="s">
        <v>168</v>
      </c>
      <c r="G113" s="220"/>
      <c r="H113" s="233">
        <v>22.6</v>
      </c>
      <c r="I113" s="225"/>
      <c r="J113" s="220"/>
      <c r="K113" s="220"/>
      <c r="L113" s="226"/>
      <c r="M113" s="227"/>
      <c r="N113" s="228"/>
      <c r="O113" s="228"/>
      <c r="P113" s="228"/>
      <c r="Q113" s="228"/>
      <c r="R113" s="228"/>
      <c r="S113" s="228"/>
      <c r="T113" s="229"/>
      <c r="AT113" s="230" t="s">
        <v>141</v>
      </c>
      <c r="AU113" s="230" t="s">
        <v>84</v>
      </c>
      <c r="AV113" s="12" t="s">
        <v>84</v>
      </c>
      <c r="AW113" s="12" t="s">
        <v>143</v>
      </c>
      <c r="AX113" s="12" t="s">
        <v>75</v>
      </c>
      <c r="AY113" s="230" t="s">
        <v>128</v>
      </c>
    </row>
    <row r="114" spans="2:65" s="13" customFormat="1" ht="13.5">
      <c r="B114" s="234"/>
      <c r="C114" s="235"/>
      <c r="D114" s="221" t="s">
        <v>141</v>
      </c>
      <c r="E114" s="236" t="s">
        <v>24</v>
      </c>
      <c r="F114" s="237" t="s">
        <v>153</v>
      </c>
      <c r="G114" s="235"/>
      <c r="H114" s="238">
        <v>3344.3</v>
      </c>
      <c r="I114" s="239"/>
      <c r="J114" s="235"/>
      <c r="K114" s="235"/>
      <c r="L114" s="240"/>
      <c r="M114" s="241"/>
      <c r="N114" s="242"/>
      <c r="O114" s="242"/>
      <c r="P114" s="242"/>
      <c r="Q114" s="242"/>
      <c r="R114" s="242"/>
      <c r="S114" s="242"/>
      <c r="T114" s="243"/>
      <c r="AT114" s="244" t="s">
        <v>141</v>
      </c>
      <c r="AU114" s="244" t="s">
        <v>84</v>
      </c>
      <c r="AV114" s="13" t="s">
        <v>135</v>
      </c>
      <c r="AW114" s="13" t="s">
        <v>143</v>
      </c>
      <c r="AX114" s="13" t="s">
        <v>25</v>
      </c>
      <c r="AY114" s="244" t="s">
        <v>128</v>
      </c>
    </row>
    <row r="115" spans="2:65" s="1" customFormat="1" ht="31.5" customHeight="1">
      <c r="B115" s="41"/>
      <c r="C115" s="193" t="s">
        <v>169</v>
      </c>
      <c r="D115" s="193" t="s">
        <v>130</v>
      </c>
      <c r="E115" s="194" t="s">
        <v>170</v>
      </c>
      <c r="F115" s="195" t="s">
        <v>171</v>
      </c>
      <c r="G115" s="196" t="s">
        <v>172</v>
      </c>
      <c r="H115" s="197">
        <v>259</v>
      </c>
      <c r="I115" s="198"/>
      <c r="J115" s="199">
        <f>ROUND(I115*H115,2)</f>
        <v>0</v>
      </c>
      <c r="K115" s="195" t="s">
        <v>134</v>
      </c>
      <c r="L115" s="61"/>
      <c r="M115" s="200" t="s">
        <v>24</v>
      </c>
      <c r="N115" s="201" t="s">
        <v>46</v>
      </c>
      <c r="O115" s="42"/>
      <c r="P115" s="202">
        <f>O115*H115</f>
        <v>0</v>
      </c>
      <c r="Q115" s="202">
        <v>0</v>
      </c>
      <c r="R115" s="202">
        <f>Q115*H115</f>
        <v>0</v>
      </c>
      <c r="S115" s="202">
        <v>0.28999999999999998</v>
      </c>
      <c r="T115" s="203">
        <f>S115*H115</f>
        <v>75.11</v>
      </c>
      <c r="AR115" s="24" t="s">
        <v>135</v>
      </c>
      <c r="AT115" s="24" t="s">
        <v>130</v>
      </c>
      <c r="AU115" s="24" t="s">
        <v>84</v>
      </c>
      <c r="AY115" s="24" t="s">
        <v>128</v>
      </c>
      <c r="BE115" s="204">
        <f>IF(N115="základní",J115,0)</f>
        <v>0</v>
      </c>
      <c r="BF115" s="204">
        <f>IF(N115="snížená",J115,0)</f>
        <v>0</v>
      </c>
      <c r="BG115" s="204">
        <f>IF(N115="zákl. přenesená",J115,0)</f>
        <v>0</v>
      </c>
      <c r="BH115" s="204">
        <f>IF(N115="sníž. přenesená",J115,0)</f>
        <v>0</v>
      </c>
      <c r="BI115" s="204">
        <f>IF(N115="nulová",J115,0)</f>
        <v>0</v>
      </c>
      <c r="BJ115" s="24" t="s">
        <v>25</v>
      </c>
      <c r="BK115" s="204">
        <f>ROUND(I115*H115,2)</f>
        <v>0</v>
      </c>
      <c r="BL115" s="24" t="s">
        <v>135</v>
      </c>
      <c r="BM115" s="24" t="s">
        <v>173</v>
      </c>
    </row>
    <row r="116" spans="2:65" s="1" customFormat="1" ht="148.5">
      <c r="B116" s="41"/>
      <c r="C116" s="63"/>
      <c r="D116" s="205" t="s">
        <v>137</v>
      </c>
      <c r="E116" s="63"/>
      <c r="F116" s="206" t="s">
        <v>174</v>
      </c>
      <c r="G116" s="63"/>
      <c r="H116" s="63"/>
      <c r="I116" s="163"/>
      <c r="J116" s="63"/>
      <c r="K116" s="63"/>
      <c r="L116" s="61"/>
      <c r="M116" s="207"/>
      <c r="N116" s="42"/>
      <c r="O116" s="42"/>
      <c r="P116" s="42"/>
      <c r="Q116" s="42"/>
      <c r="R116" s="42"/>
      <c r="S116" s="42"/>
      <c r="T116" s="78"/>
      <c r="AT116" s="24" t="s">
        <v>137</v>
      </c>
      <c r="AU116" s="24" t="s">
        <v>84</v>
      </c>
    </row>
    <row r="117" spans="2:65" s="1" customFormat="1" ht="27">
      <c r="B117" s="41"/>
      <c r="C117" s="63"/>
      <c r="D117" s="205" t="s">
        <v>139</v>
      </c>
      <c r="E117" s="63"/>
      <c r="F117" s="206" t="s">
        <v>175</v>
      </c>
      <c r="G117" s="63"/>
      <c r="H117" s="63"/>
      <c r="I117" s="163"/>
      <c r="J117" s="63"/>
      <c r="K117" s="63"/>
      <c r="L117" s="61"/>
      <c r="M117" s="207"/>
      <c r="N117" s="42"/>
      <c r="O117" s="42"/>
      <c r="P117" s="42"/>
      <c r="Q117" s="42"/>
      <c r="R117" s="42"/>
      <c r="S117" s="42"/>
      <c r="T117" s="78"/>
      <c r="AT117" s="24" t="s">
        <v>139</v>
      </c>
      <c r="AU117" s="24" t="s">
        <v>84</v>
      </c>
    </row>
    <row r="118" spans="2:65" s="12" customFormat="1" ht="13.5">
      <c r="B118" s="219"/>
      <c r="C118" s="220"/>
      <c r="D118" s="205" t="s">
        <v>141</v>
      </c>
      <c r="E118" s="231" t="s">
        <v>24</v>
      </c>
      <c r="F118" s="232" t="s">
        <v>176</v>
      </c>
      <c r="G118" s="220"/>
      <c r="H118" s="233">
        <v>103</v>
      </c>
      <c r="I118" s="225"/>
      <c r="J118" s="220"/>
      <c r="K118" s="220"/>
      <c r="L118" s="226"/>
      <c r="M118" s="227"/>
      <c r="N118" s="228"/>
      <c r="O118" s="228"/>
      <c r="P118" s="228"/>
      <c r="Q118" s="228"/>
      <c r="R118" s="228"/>
      <c r="S118" s="228"/>
      <c r="T118" s="229"/>
      <c r="AT118" s="230" t="s">
        <v>141</v>
      </c>
      <c r="AU118" s="230" t="s">
        <v>84</v>
      </c>
      <c r="AV118" s="12" t="s">
        <v>84</v>
      </c>
      <c r="AW118" s="12" t="s">
        <v>143</v>
      </c>
      <c r="AX118" s="12" t="s">
        <v>75</v>
      </c>
      <c r="AY118" s="230" t="s">
        <v>128</v>
      </c>
    </row>
    <row r="119" spans="2:65" s="12" customFormat="1" ht="13.5">
      <c r="B119" s="219"/>
      <c r="C119" s="220"/>
      <c r="D119" s="205" t="s">
        <v>141</v>
      </c>
      <c r="E119" s="231" t="s">
        <v>24</v>
      </c>
      <c r="F119" s="232" t="s">
        <v>177</v>
      </c>
      <c r="G119" s="220"/>
      <c r="H119" s="233">
        <v>156</v>
      </c>
      <c r="I119" s="225"/>
      <c r="J119" s="220"/>
      <c r="K119" s="220"/>
      <c r="L119" s="226"/>
      <c r="M119" s="227"/>
      <c r="N119" s="228"/>
      <c r="O119" s="228"/>
      <c r="P119" s="228"/>
      <c r="Q119" s="228"/>
      <c r="R119" s="228"/>
      <c r="S119" s="228"/>
      <c r="T119" s="229"/>
      <c r="AT119" s="230" t="s">
        <v>141</v>
      </c>
      <c r="AU119" s="230" t="s">
        <v>84</v>
      </c>
      <c r="AV119" s="12" t="s">
        <v>84</v>
      </c>
      <c r="AW119" s="12" t="s">
        <v>143</v>
      </c>
      <c r="AX119" s="12" t="s">
        <v>75</v>
      </c>
      <c r="AY119" s="230" t="s">
        <v>128</v>
      </c>
    </row>
    <row r="120" spans="2:65" s="13" customFormat="1" ht="13.5">
      <c r="B120" s="234"/>
      <c r="C120" s="235"/>
      <c r="D120" s="221" t="s">
        <v>141</v>
      </c>
      <c r="E120" s="236" t="s">
        <v>24</v>
      </c>
      <c r="F120" s="237" t="s">
        <v>153</v>
      </c>
      <c r="G120" s="235"/>
      <c r="H120" s="238">
        <v>259</v>
      </c>
      <c r="I120" s="239"/>
      <c r="J120" s="235"/>
      <c r="K120" s="235"/>
      <c r="L120" s="240"/>
      <c r="M120" s="241"/>
      <c r="N120" s="242"/>
      <c r="O120" s="242"/>
      <c r="P120" s="242"/>
      <c r="Q120" s="242"/>
      <c r="R120" s="242"/>
      <c r="S120" s="242"/>
      <c r="T120" s="243"/>
      <c r="AT120" s="244" t="s">
        <v>141</v>
      </c>
      <c r="AU120" s="244" t="s">
        <v>84</v>
      </c>
      <c r="AV120" s="13" t="s">
        <v>135</v>
      </c>
      <c r="AW120" s="13" t="s">
        <v>143</v>
      </c>
      <c r="AX120" s="13" t="s">
        <v>25</v>
      </c>
      <c r="AY120" s="244" t="s">
        <v>128</v>
      </c>
    </row>
    <row r="121" spans="2:65" s="1" customFormat="1" ht="31.5" customHeight="1">
      <c r="B121" s="41"/>
      <c r="C121" s="193" t="s">
        <v>178</v>
      </c>
      <c r="D121" s="193" t="s">
        <v>130</v>
      </c>
      <c r="E121" s="194" t="s">
        <v>179</v>
      </c>
      <c r="F121" s="195" t="s">
        <v>180</v>
      </c>
      <c r="G121" s="196" t="s">
        <v>181</v>
      </c>
      <c r="H121" s="197">
        <v>1200</v>
      </c>
      <c r="I121" s="198"/>
      <c r="J121" s="199">
        <f>ROUND(I121*H121,2)</f>
        <v>0</v>
      </c>
      <c r="K121" s="195" t="s">
        <v>134</v>
      </c>
      <c r="L121" s="61"/>
      <c r="M121" s="200" t="s">
        <v>24</v>
      </c>
      <c r="N121" s="201" t="s">
        <v>46</v>
      </c>
      <c r="O121" s="42"/>
      <c r="P121" s="202">
        <f>O121*H121</f>
        <v>0</v>
      </c>
      <c r="Q121" s="202">
        <v>0</v>
      </c>
      <c r="R121" s="202">
        <f>Q121*H121</f>
        <v>0</v>
      </c>
      <c r="S121" s="202">
        <v>0</v>
      </c>
      <c r="T121" s="203">
        <f>S121*H121</f>
        <v>0</v>
      </c>
      <c r="AR121" s="24" t="s">
        <v>135</v>
      </c>
      <c r="AT121" s="24" t="s">
        <v>130</v>
      </c>
      <c r="AU121" s="24" t="s">
        <v>84</v>
      </c>
      <c r="AY121" s="24" t="s">
        <v>128</v>
      </c>
      <c r="BE121" s="204">
        <f>IF(N121="základní",J121,0)</f>
        <v>0</v>
      </c>
      <c r="BF121" s="204">
        <f>IF(N121="snížená",J121,0)</f>
        <v>0</v>
      </c>
      <c r="BG121" s="204">
        <f>IF(N121="zákl. přenesená",J121,0)</f>
        <v>0</v>
      </c>
      <c r="BH121" s="204">
        <f>IF(N121="sníž. přenesená",J121,0)</f>
        <v>0</v>
      </c>
      <c r="BI121" s="204">
        <f>IF(N121="nulová",J121,0)</f>
        <v>0</v>
      </c>
      <c r="BJ121" s="24" t="s">
        <v>25</v>
      </c>
      <c r="BK121" s="204">
        <f>ROUND(I121*H121,2)</f>
        <v>0</v>
      </c>
      <c r="BL121" s="24" t="s">
        <v>135</v>
      </c>
      <c r="BM121" s="24" t="s">
        <v>182</v>
      </c>
    </row>
    <row r="122" spans="2:65" s="1" customFormat="1" ht="256.5">
      <c r="B122" s="41"/>
      <c r="C122" s="63"/>
      <c r="D122" s="221" t="s">
        <v>137</v>
      </c>
      <c r="E122" s="63"/>
      <c r="F122" s="256" t="s">
        <v>183</v>
      </c>
      <c r="G122" s="63"/>
      <c r="H122" s="63"/>
      <c r="I122" s="163"/>
      <c r="J122" s="63"/>
      <c r="K122" s="63"/>
      <c r="L122" s="61"/>
      <c r="M122" s="207"/>
      <c r="N122" s="42"/>
      <c r="O122" s="42"/>
      <c r="P122" s="42"/>
      <c r="Q122" s="42"/>
      <c r="R122" s="42"/>
      <c r="S122" s="42"/>
      <c r="T122" s="78"/>
      <c r="AT122" s="24" t="s">
        <v>137</v>
      </c>
      <c r="AU122" s="24" t="s">
        <v>84</v>
      </c>
    </row>
    <row r="123" spans="2:65" s="1" customFormat="1" ht="31.5" customHeight="1">
      <c r="B123" s="41"/>
      <c r="C123" s="193" t="s">
        <v>184</v>
      </c>
      <c r="D123" s="193" t="s">
        <v>130</v>
      </c>
      <c r="E123" s="194" t="s">
        <v>185</v>
      </c>
      <c r="F123" s="195" t="s">
        <v>186</v>
      </c>
      <c r="G123" s="196" t="s">
        <v>187</v>
      </c>
      <c r="H123" s="197">
        <v>50</v>
      </c>
      <c r="I123" s="198"/>
      <c r="J123" s="199">
        <f>ROUND(I123*H123,2)</f>
        <v>0</v>
      </c>
      <c r="K123" s="195" t="s">
        <v>134</v>
      </c>
      <c r="L123" s="61"/>
      <c r="M123" s="200" t="s">
        <v>24</v>
      </c>
      <c r="N123" s="201" t="s">
        <v>46</v>
      </c>
      <c r="O123" s="42"/>
      <c r="P123" s="202">
        <f>O123*H123</f>
        <v>0</v>
      </c>
      <c r="Q123" s="202">
        <v>0</v>
      </c>
      <c r="R123" s="202">
        <f>Q123*H123</f>
        <v>0</v>
      </c>
      <c r="S123" s="202">
        <v>0</v>
      </c>
      <c r="T123" s="203">
        <f>S123*H123</f>
        <v>0</v>
      </c>
      <c r="AR123" s="24" t="s">
        <v>135</v>
      </c>
      <c r="AT123" s="24" t="s">
        <v>130</v>
      </c>
      <c r="AU123" s="24" t="s">
        <v>84</v>
      </c>
      <c r="AY123" s="24" t="s">
        <v>128</v>
      </c>
      <c r="BE123" s="204">
        <f>IF(N123="základní",J123,0)</f>
        <v>0</v>
      </c>
      <c r="BF123" s="204">
        <f>IF(N123="snížená",J123,0)</f>
        <v>0</v>
      </c>
      <c r="BG123" s="204">
        <f>IF(N123="zákl. přenesená",J123,0)</f>
        <v>0</v>
      </c>
      <c r="BH123" s="204">
        <f>IF(N123="sníž. přenesená",J123,0)</f>
        <v>0</v>
      </c>
      <c r="BI123" s="204">
        <f>IF(N123="nulová",J123,0)</f>
        <v>0</v>
      </c>
      <c r="BJ123" s="24" t="s">
        <v>25</v>
      </c>
      <c r="BK123" s="204">
        <f>ROUND(I123*H123,2)</f>
        <v>0</v>
      </c>
      <c r="BL123" s="24" t="s">
        <v>135</v>
      </c>
      <c r="BM123" s="24" t="s">
        <v>188</v>
      </c>
    </row>
    <row r="124" spans="2:65" s="1" customFormat="1" ht="162">
      <c r="B124" s="41"/>
      <c r="C124" s="63"/>
      <c r="D124" s="221" t="s">
        <v>137</v>
      </c>
      <c r="E124" s="63"/>
      <c r="F124" s="256" t="s">
        <v>189</v>
      </c>
      <c r="G124" s="63"/>
      <c r="H124" s="63"/>
      <c r="I124" s="163"/>
      <c r="J124" s="63"/>
      <c r="K124" s="63"/>
      <c r="L124" s="61"/>
      <c r="M124" s="207"/>
      <c r="N124" s="42"/>
      <c r="O124" s="42"/>
      <c r="P124" s="42"/>
      <c r="Q124" s="42"/>
      <c r="R124" s="42"/>
      <c r="S124" s="42"/>
      <c r="T124" s="78"/>
      <c r="AT124" s="24" t="s">
        <v>137</v>
      </c>
      <c r="AU124" s="24" t="s">
        <v>84</v>
      </c>
    </row>
    <row r="125" spans="2:65" s="1" customFormat="1" ht="57" customHeight="1">
      <c r="B125" s="41"/>
      <c r="C125" s="193" t="s">
        <v>190</v>
      </c>
      <c r="D125" s="193" t="s">
        <v>130</v>
      </c>
      <c r="E125" s="194" t="s">
        <v>191</v>
      </c>
      <c r="F125" s="195" t="s">
        <v>192</v>
      </c>
      <c r="G125" s="196" t="s">
        <v>172</v>
      </c>
      <c r="H125" s="197">
        <v>20.399999999999999</v>
      </c>
      <c r="I125" s="198"/>
      <c r="J125" s="199">
        <f>ROUND(I125*H125,2)</f>
        <v>0</v>
      </c>
      <c r="K125" s="195" t="s">
        <v>134</v>
      </c>
      <c r="L125" s="61"/>
      <c r="M125" s="200" t="s">
        <v>24</v>
      </c>
      <c r="N125" s="201" t="s">
        <v>46</v>
      </c>
      <c r="O125" s="42"/>
      <c r="P125" s="202">
        <f>O125*H125</f>
        <v>0</v>
      </c>
      <c r="Q125" s="202">
        <v>8.6800000000000002E-3</v>
      </c>
      <c r="R125" s="202">
        <f>Q125*H125</f>
        <v>0.17707199999999998</v>
      </c>
      <c r="S125" s="202">
        <v>0</v>
      </c>
      <c r="T125" s="203">
        <f>S125*H125</f>
        <v>0</v>
      </c>
      <c r="AR125" s="24" t="s">
        <v>135</v>
      </c>
      <c r="AT125" s="24" t="s">
        <v>130</v>
      </c>
      <c r="AU125" s="24" t="s">
        <v>84</v>
      </c>
      <c r="AY125" s="24" t="s">
        <v>128</v>
      </c>
      <c r="BE125" s="204">
        <f>IF(N125="základní",J125,0)</f>
        <v>0</v>
      </c>
      <c r="BF125" s="204">
        <f>IF(N125="snížená",J125,0)</f>
        <v>0</v>
      </c>
      <c r="BG125" s="204">
        <f>IF(N125="zákl. přenesená",J125,0)</f>
        <v>0</v>
      </c>
      <c r="BH125" s="204">
        <f>IF(N125="sníž. přenesená",J125,0)</f>
        <v>0</v>
      </c>
      <c r="BI125" s="204">
        <f>IF(N125="nulová",J125,0)</f>
        <v>0</v>
      </c>
      <c r="BJ125" s="24" t="s">
        <v>25</v>
      </c>
      <c r="BK125" s="204">
        <f>ROUND(I125*H125,2)</f>
        <v>0</v>
      </c>
      <c r="BL125" s="24" t="s">
        <v>135</v>
      </c>
      <c r="BM125" s="24" t="s">
        <v>193</v>
      </c>
    </row>
    <row r="126" spans="2:65" s="1" customFormat="1" ht="81">
      <c r="B126" s="41"/>
      <c r="C126" s="63"/>
      <c r="D126" s="205" t="s">
        <v>137</v>
      </c>
      <c r="E126" s="63"/>
      <c r="F126" s="206" t="s">
        <v>194</v>
      </c>
      <c r="G126" s="63"/>
      <c r="H126" s="63"/>
      <c r="I126" s="163"/>
      <c r="J126" s="63"/>
      <c r="K126" s="63"/>
      <c r="L126" s="61"/>
      <c r="M126" s="207"/>
      <c r="N126" s="42"/>
      <c r="O126" s="42"/>
      <c r="P126" s="42"/>
      <c r="Q126" s="42"/>
      <c r="R126" s="42"/>
      <c r="S126" s="42"/>
      <c r="T126" s="78"/>
      <c r="AT126" s="24" t="s">
        <v>137</v>
      </c>
      <c r="AU126" s="24" t="s">
        <v>84</v>
      </c>
    </row>
    <row r="127" spans="2:65" s="11" customFormat="1" ht="13.5">
      <c r="B127" s="208"/>
      <c r="C127" s="209"/>
      <c r="D127" s="205" t="s">
        <v>141</v>
      </c>
      <c r="E127" s="210" t="s">
        <v>24</v>
      </c>
      <c r="F127" s="211" t="s">
        <v>195</v>
      </c>
      <c r="G127" s="209"/>
      <c r="H127" s="212" t="s">
        <v>24</v>
      </c>
      <c r="I127" s="213"/>
      <c r="J127" s="209"/>
      <c r="K127" s="209"/>
      <c r="L127" s="214"/>
      <c r="M127" s="215"/>
      <c r="N127" s="216"/>
      <c r="O127" s="216"/>
      <c r="P127" s="216"/>
      <c r="Q127" s="216"/>
      <c r="R127" s="216"/>
      <c r="S127" s="216"/>
      <c r="T127" s="217"/>
      <c r="AT127" s="218" t="s">
        <v>141</v>
      </c>
      <c r="AU127" s="218" t="s">
        <v>84</v>
      </c>
      <c r="AV127" s="11" t="s">
        <v>25</v>
      </c>
      <c r="AW127" s="11" t="s">
        <v>143</v>
      </c>
      <c r="AX127" s="11" t="s">
        <v>75</v>
      </c>
      <c r="AY127" s="218" t="s">
        <v>128</v>
      </c>
    </row>
    <row r="128" spans="2:65" s="12" customFormat="1" ht="13.5">
      <c r="B128" s="219"/>
      <c r="C128" s="220"/>
      <c r="D128" s="205" t="s">
        <v>141</v>
      </c>
      <c r="E128" s="231" t="s">
        <v>24</v>
      </c>
      <c r="F128" s="232" t="s">
        <v>196</v>
      </c>
      <c r="G128" s="220"/>
      <c r="H128" s="233">
        <v>10.8</v>
      </c>
      <c r="I128" s="225"/>
      <c r="J128" s="220"/>
      <c r="K128" s="220"/>
      <c r="L128" s="226"/>
      <c r="M128" s="227"/>
      <c r="N128" s="228"/>
      <c r="O128" s="228"/>
      <c r="P128" s="228"/>
      <c r="Q128" s="228"/>
      <c r="R128" s="228"/>
      <c r="S128" s="228"/>
      <c r="T128" s="229"/>
      <c r="AT128" s="230" t="s">
        <v>141</v>
      </c>
      <c r="AU128" s="230" t="s">
        <v>84</v>
      </c>
      <c r="AV128" s="12" t="s">
        <v>84</v>
      </c>
      <c r="AW128" s="12" t="s">
        <v>143</v>
      </c>
      <c r="AX128" s="12" t="s">
        <v>75</v>
      </c>
      <c r="AY128" s="230" t="s">
        <v>128</v>
      </c>
    </row>
    <row r="129" spans="2:65" s="12" customFormat="1" ht="13.5">
      <c r="B129" s="219"/>
      <c r="C129" s="220"/>
      <c r="D129" s="205" t="s">
        <v>141</v>
      </c>
      <c r="E129" s="231" t="s">
        <v>24</v>
      </c>
      <c r="F129" s="232" t="s">
        <v>197</v>
      </c>
      <c r="G129" s="220"/>
      <c r="H129" s="233">
        <v>1.2</v>
      </c>
      <c r="I129" s="225"/>
      <c r="J129" s="220"/>
      <c r="K129" s="220"/>
      <c r="L129" s="226"/>
      <c r="M129" s="227"/>
      <c r="N129" s="228"/>
      <c r="O129" s="228"/>
      <c r="P129" s="228"/>
      <c r="Q129" s="228"/>
      <c r="R129" s="228"/>
      <c r="S129" s="228"/>
      <c r="T129" s="229"/>
      <c r="AT129" s="230" t="s">
        <v>141</v>
      </c>
      <c r="AU129" s="230" t="s">
        <v>84</v>
      </c>
      <c r="AV129" s="12" t="s">
        <v>84</v>
      </c>
      <c r="AW129" s="12" t="s">
        <v>143</v>
      </c>
      <c r="AX129" s="12" t="s">
        <v>75</v>
      </c>
      <c r="AY129" s="230" t="s">
        <v>128</v>
      </c>
    </row>
    <row r="130" spans="2:65" s="12" customFormat="1" ht="13.5">
      <c r="B130" s="219"/>
      <c r="C130" s="220"/>
      <c r="D130" s="205" t="s">
        <v>141</v>
      </c>
      <c r="E130" s="231" t="s">
        <v>24</v>
      </c>
      <c r="F130" s="232" t="s">
        <v>198</v>
      </c>
      <c r="G130" s="220"/>
      <c r="H130" s="233">
        <v>8.4</v>
      </c>
      <c r="I130" s="225"/>
      <c r="J130" s="220"/>
      <c r="K130" s="220"/>
      <c r="L130" s="226"/>
      <c r="M130" s="227"/>
      <c r="N130" s="228"/>
      <c r="O130" s="228"/>
      <c r="P130" s="228"/>
      <c r="Q130" s="228"/>
      <c r="R130" s="228"/>
      <c r="S130" s="228"/>
      <c r="T130" s="229"/>
      <c r="AT130" s="230" t="s">
        <v>141</v>
      </c>
      <c r="AU130" s="230" t="s">
        <v>84</v>
      </c>
      <c r="AV130" s="12" t="s">
        <v>84</v>
      </c>
      <c r="AW130" s="12" t="s">
        <v>143</v>
      </c>
      <c r="AX130" s="12" t="s">
        <v>75</v>
      </c>
      <c r="AY130" s="230" t="s">
        <v>128</v>
      </c>
    </row>
    <row r="131" spans="2:65" s="13" customFormat="1" ht="13.5">
      <c r="B131" s="234"/>
      <c r="C131" s="235"/>
      <c r="D131" s="221" t="s">
        <v>141</v>
      </c>
      <c r="E131" s="236" t="s">
        <v>24</v>
      </c>
      <c r="F131" s="237" t="s">
        <v>153</v>
      </c>
      <c r="G131" s="235"/>
      <c r="H131" s="238">
        <v>20.399999999999999</v>
      </c>
      <c r="I131" s="239"/>
      <c r="J131" s="235"/>
      <c r="K131" s="235"/>
      <c r="L131" s="240"/>
      <c r="M131" s="241"/>
      <c r="N131" s="242"/>
      <c r="O131" s="242"/>
      <c r="P131" s="242"/>
      <c r="Q131" s="242"/>
      <c r="R131" s="242"/>
      <c r="S131" s="242"/>
      <c r="T131" s="243"/>
      <c r="AT131" s="244" t="s">
        <v>141</v>
      </c>
      <c r="AU131" s="244" t="s">
        <v>84</v>
      </c>
      <c r="AV131" s="13" t="s">
        <v>135</v>
      </c>
      <c r="AW131" s="13" t="s">
        <v>143</v>
      </c>
      <c r="AX131" s="13" t="s">
        <v>25</v>
      </c>
      <c r="AY131" s="244" t="s">
        <v>128</v>
      </c>
    </row>
    <row r="132" spans="2:65" s="1" customFormat="1" ht="57" customHeight="1">
      <c r="B132" s="41"/>
      <c r="C132" s="193" t="s">
        <v>199</v>
      </c>
      <c r="D132" s="193" t="s">
        <v>130</v>
      </c>
      <c r="E132" s="194" t="s">
        <v>200</v>
      </c>
      <c r="F132" s="195" t="s">
        <v>201</v>
      </c>
      <c r="G132" s="196" t="s">
        <v>172</v>
      </c>
      <c r="H132" s="197">
        <v>1.2</v>
      </c>
      <c r="I132" s="198"/>
      <c r="J132" s="199">
        <f>ROUND(I132*H132,2)</f>
        <v>0</v>
      </c>
      <c r="K132" s="195" t="s">
        <v>134</v>
      </c>
      <c r="L132" s="61"/>
      <c r="M132" s="200" t="s">
        <v>24</v>
      </c>
      <c r="N132" s="201" t="s">
        <v>46</v>
      </c>
      <c r="O132" s="42"/>
      <c r="P132" s="202">
        <f>O132*H132</f>
        <v>0</v>
      </c>
      <c r="Q132" s="202">
        <v>3.6900000000000002E-2</v>
      </c>
      <c r="R132" s="202">
        <f>Q132*H132</f>
        <v>4.428E-2</v>
      </c>
      <c r="S132" s="202">
        <v>0</v>
      </c>
      <c r="T132" s="203">
        <f>S132*H132</f>
        <v>0</v>
      </c>
      <c r="AR132" s="24" t="s">
        <v>135</v>
      </c>
      <c r="AT132" s="24" t="s">
        <v>130</v>
      </c>
      <c r="AU132" s="24" t="s">
        <v>84</v>
      </c>
      <c r="AY132" s="24" t="s">
        <v>128</v>
      </c>
      <c r="BE132" s="204">
        <f>IF(N132="základní",J132,0)</f>
        <v>0</v>
      </c>
      <c r="BF132" s="204">
        <f>IF(N132="snížená",J132,0)</f>
        <v>0</v>
      </c>
      <c r="BG132" s="204">
        <f>IF(N132="zákl. přenesená",J132,0)</f>
        <v>0</v>
      </c>
      <c r="BH132" s="204">
        <f>IF(N132="sníž. přenesená",J132,0)</f>
        <v>0</v>
      </c>
      <c r="BI132" s="204">
        <f>IF(N132="nulová",J132,0)</f>
        <v>0</v>
      </c>
      <c r="BJ132" s="24" t="s">
        <v>25</v>
      </c>
      <c r="BK132" s="204">
        <f>ROUND(I132*H132,2)</f>
        <v>0</v>
      </c>
      <c r="BL132" s="24" t="s">
        <v>135</v>
      </c>
      <c r="BM132" s="24" t="s">
        <v>202</v>
      </c>
    </row>
    <row r="133" spans="2:65" s="1" customFormat="1" ht="81">
      <c r="B133" s="41"/>
      <c r="C133" s="63"/>
      <c r="D133" s="205" t="s">
        <v>137</v>
      </c>
      <c r="E133" s="63"/>
      <c r="F133" s="206" t="s">
        <v>194</v>
      </c>
      <c r="G133" s="63"/>
      <c r="H133" s="63"/>
      <c r="I133" s="163"/>
      <c r="J133" s="63"/>
      <c r="K133" s="63"/>
      <c r="L133" s="61"/>
      <c r="M133" s="207"/>
      <c r="N133" s="42"/>
      <c r="O133" s="42"/>
      <c r="P133" s="42"/>
      <c r="Q133" s="42"/>
      <c r="R133" s="42"/>
      <c r="S133" s="42"/>
      <c r="T133" s="78"/>
      <c r="AT133" s="24" t="s">
        <v>137</v>
      </c>
      <c r="AU133" s="24" t="s">
        <v>84</v>
      </c>
    </row>
    <row r="134" spans="2:65" s="11" customFormat="1" ht="13.5">
      <c r="B134" s="208"/>
      <c r="C134" s="209"/>
      <c r="D134" s="205" t="s">
        <v>141</v>
      </c>
      <c r="E134" s="210" t="s">
        <v>24</v>
      </c>
      <c r="F134" s="211" t="s">
        <v>195</v>
      </c>
      <c r="G134" s="209"/>
      <c r="H134" s="212" t="s">
        <v>24</v>
      </c>
      <c r="I134" s="213"/>
      <c r="J134" s="209"/>
      <c r="K134" s="209"/>
      <c r="L134" s="214"/>
      <c r="M134" s="215"/>
      <c r="N134" s="216"/>
      <c r="O134" s="216"/>
      <c r="P134" s="216"/>
      <c r="Q134" s="216"/>
      <c r="R134" s="216"/>
      <c r="S134" s="216"/>
      <c r="T134" s="217"/>
      <c r="AT134" s="218" t="s">
        <v>141</v>
      </c>
      <c r="AU134" s="218" t="s">
        <v>84</v>
      </c>
      <c r="AV134" s="11" t="s">
        <v>25</v>
      </c>
      <c r="AW134" s="11" t="s">
        <v>143</v>
      </c>
      <c r="AX134" s="11" t="s">
        <v>75</v>
      </c>
      <c r="AY134" s="218" t="s">
        <v>128</v>
      </c>
    </row>
    <row r="135" spans="2:65" s="12" customFormat="1" ht="13.5">
      <c r="B135" s="219"/>
      <c r="C135" s="220"/>
      <c r="D135" s="205" t="s">
        <v>141</v>
      </c>
      <c r="E135" s="231" t="s">
        <v>24</v>
      </c>
      <c r="F135" s="232" t="s">
        <v>197</v>
      </c>
      <c r="G135" s="220"/>
      <c r="H135" s="233">
        <v>1.2</v>
      </c>
      <c r="I135" s="225"/>
      <c r="J135" s="220"/>
      <c r="K135" s="220"/>
      <c r="L135" s="226"/>
      <c r="M135" s="227"/>
      <c r="N135" s="228"/>
      <c r="O135" s="228"/>
      <c r="P135" s="228"/>
      <c r="Q135" s="228"/>
      <c r="R135" s="228"/>
      <c r="S135" s="228"/>
      <c r="T135" s="229"/>
      <c r="AT135" s="230" t="s">
        <v>141</v>
      </c>
      <c r="AU135" s="230" t="s">
        <v>84</v>
      </c>
      <c r="AV135" s="12" t="s">
        <v>84</v>
      </c>
      <c r="AW135" s="12" t="s">
        <v>143</v>
      </c>
      <c r="AX135" s="12" t="s">
        <v>75</v>
      </c>
      <c r="AY135" s="230" t="s">
        <v>128</v>
      </c>
    </row>
    <row r="136" spans="2:65" s="13" customFormat="1" ht="13.5">
      <c r="B136" s="234"/>
      <c r="C136" s="235"/>
      <c r="D136" s="221" t="s">
        <v>141</v>
      </c>
      <c r="E136" s="236" t="s">
        <v>24</v>
      </c>
      <c r="F136" s="237" t="s">
        <v>153</v>
      </c>
      <c r="G136" s="235"/>
      <c r="H136" s="238">
        <v>1.2</v>
      </c>
      <c r="I136" s="239"/>
      <c r="J136" s="235"/>
      <c r="K136" s="235"/>
      <c r="L136" s="240"/>
      <c r="M136" s="241"/>
      <c r="N136" s="242"/>
      <c r="O136" s="242"/>
      <c r="P136" s="242"/>
      <c r="Q136" s="242"/>
      <c r="R136" s="242"/>
      <c r="S136" s="242"/>
      <c r="T136" s="243"/>
      <c r="AT136" s="244" t="s">
        <v>141</v>
      </c>
      <c r="AU136" s="244" t="s">
        <v>84</v>
      </c>
      <c r="AV136" s="13" t="s">
        <v>135</v>
      </c>
      <c r="AW136" s="13" t="s">
        <v>143</v>
      </c>
      <c r="AX136" s="13" t="s">
        <v>25</v>
      </c>
      <c r="AY136" s="244" t="s">
        <v>128</v>
      </c>
    </row>
    <row r="137" spans="2:65" s="1" customFormat="1" ht="31.5" customHeight="1">
      <c r="B137" s="41"/>
      <c r="C137" s="193" t="s">
        <v>30</v>
      </c>
      <c r="D137" s="193" t="s">
        <v>130</v>
      </c>
      <c r="E137" s="194" t="s">
        <v>203</v>
      </c>
      <c r="F137" s="195" t="s">
        <v>204</v>
      </c>
      <c r="G137" s="196" t="s">
        <v>205</v>
      </c>
      <c r="H137" s="197">
        <v>561.6</v>
      </c>
      <c r="I137" s="198"/>
      <c r="J137" s="199">
        <f>ROUND(I137*H137,2)</f>
        <v>0</v>
      </c>
      <c r="K137" s="195" t="s">
        <v>134</v>
      </c>
      <c r="L137" s="61"/>
      <c r="M137" s="200" t="s">
        <v>24</v>
      </c>
      <c r="N137" s="201" t="s">
        <v>46</v>
      </c>
      <c r="O137" s="42"/>
      <c r="P137" s="202">
        <f>O137*H137</f>
        <v>0</v>
      </c>
      <c r="Q137" s="202">
        <v>0</v>
      </c>
      <c r="R137" s="202">
        <f>Q137*H137</f>
        <v>0</v>
      </c>
      <c r="S137" s="202">
        <v>0</v>
      </c>
      <c r="T137" s="203">
        <f>S137*H137</f>
        <v>0</v>
      </c>
      <c r="AR137" s="24" t="s">
        <v>135</v>
      </c>
      <c r="AT137" s="24" t="s">
        <v>130</v>
      </c>
      <c r="AU137" s="24" t="s">
        <v>84</v>
      </c>
      <c r="AY137" s="24" t="s">
        <v>128</v>
      </c>
      <c r="BE137" s="204">
        <f>IF(N137="základní",J137,0)</f>
        <v>0</v>
      </c>
      <c r="BF137" s="204">
        <f>IF(N137="snížená",J137,0)</f>
        <v>0</v>
      </c>
      <c r="BG137" s="204">
        <f>IF(N137="zákl. přenesená",J137,0)</f>
        <v>0</v>
      </c>
      <c r="BH137" s="204">
        <f>IF(N137="sníž. přenesená",J137,0)</f>
        <v>0</v>
      </c>
      <c r="BI137" s="204">
        <f>IF(N137="nulová",J137,0)</f>
        <v>0</v>
      </c>
      <c r="BJ137" s="24" t="s">
        <v>25</v>
      </c>
      <c r="BK137" s="204">
        <f>ROUND(I137*H137,2)</f>
        <v>0</v>
      </c>
      <c r="BL137" s="24" t="s">
        <v>135</v>
      </c>
      <c r="BM137" s="24" t="s">
        <v>206</v>
      </c>
    </row>
    <row r="138" spans="2:65" s="1" customFormat="1" ht="378">
      <c r="B138" s="41"/>
      <c r="C138" s="63"/>
      <c r="D138" s="205" t="s">
        <v>137</v>
      </c>
      <c r="E138" s="63"/>
      <c r="F138" s="206" t="s">
        <v>207</v>
      </c>
      <c r="G138" s="63"/>
      <c r="H138" s="63"/>
      <c r="I138" s="163"/>
      <c r="J138" s="63"/>
      <c r="K138" s="63"/>
      <c r="L138" s="61"/>
      <c r="M138" s="207"/>
      <c r="N138" s="42"/>
      <c r="O138" s="42"/>
      <c r="P138" s="42"/>
      <c r="Q138" s="42"/>
      <c r="R138" s="42"/>
      <c r="S138" s="42"/>
      <c r="T138" s="78"/>
      <c r="AT138" s="24" t="s">
        <v>137</v>
      </c>
      <c r="AU138" s="24" t="s">
        <v>84</v>
      </c>
    </row>
    <row r="139" spans="2:65" s="11" customFormat="1" ht="13.5">
      <c r="B139" s="208"/>
      <c r="C139" s="209"/>
      <c r="D139" s="205" t="s">
        <v>141</v>
      </c>
      <c r="E139" s="210" t="s">
        <v>24</v>
      </c>
      <c r="F139" s="211" t="s">
        <v>208</v>
      </c>
      <c r="G139" s="209"/>
      <c r="H139" s="212" t="s">
        <v>24</v>
      </c>
      <c r="I139" s="213"/>
      <c r="J139" s="209"/>
      <c r="K139" s="209"/>
      <c r="L139" s="214"/>
      <c r="M139" s="215"/>
      <c r="N139" s="216"/>
      <c r="O139" s="216"/>
      <c r="P139" s="216"/>
      <c r="Q139" s="216"/>
      <c r="R139" s="216"/>
      <c r="S139" s="216"/>
      <c r="T139" s="217"/>
      <c r="AT139" s="218" t="s">
        <v>141</v>
      </c>
      <c r="AU139" s="218" t="s">
        <v>84</v>
      </c>
      <c r="AV139" s="11" t="s">
        <v>25</v>
      </c>
      <c r="AW139" s="11" t="s">
        <v>143</v>
      </c>
      <c r="AX139" s="11" t="s">
        <v>75</v>
      </c>
      <c r="AY139" s="218" t="s">
        <v>128</v>
      </c>
    </row>
    <row r="140" spans="2:65" s="12" customFormat="1" ht="13.5">
      <c r="B140" s="219"/>
      <c r="C140" s="220"/>
      <c r="D140" s="205" t="s">
        <v>141</v>
      </c>
      <c r="E140" s="231" t="s">
        <v>24</v>
      </c>
      <c r="F140" s="232" t="s">
        <v>209</v>
      </c>
      <c r="G140" s="220"/>
      <c r="H140" s="233">
        <v>32.4</v>
      </c>
      <c r="I140" s="225"/>
      <c r="J140" s="220"/>
      <c r="K140" s="220"/>
      <c r="L140" s="226"/>
      <c r="M140" s="227"/>
      <c r="N140" s="228"/>
      <c r="O140" s="228"/>
      <c r="P140" s="228"/>
      <c r="Q140" s="228"/>
      <c r="R140" s="228"/>
      <c r="S140" s="228"/>
      <c r="T140" s="229"/>
      <c r="AT140" s="230" t="s">
        <v>141</v>
      </c>
      <c r="AU140" s="230" t="s">
        <v>84</v>
      </c>
      <c r="AV140" s="12" t="s">
        <v>84</v>
      </c>
      <c r="AW140" s="12" t="s">
        <v>143</v>
      </c>
      <c r="AX140" s="12" t="s">
        <v>75</v>
      </c>
      <c r="AY140" s="230" t="s">
        <v>128</v>
      </c>
    </row>
    <row r="141" spans="2:65" s="12" customFormat="1" ht="13.5">
      <c r="B141" s="219"/>
      <c r="C141" s="220"/>
      <c r="D141" s="205" t="s">
        <v>141</v>
      </c>
      <c r="E141" s="231" t="s">
        <v>24</v>
      </c>
      <c r="F141" s="232" t="s">
        <v>210</v>
      </c>
      <c r="G141" s="220"/>
      <c r="H141" s="233">
        <v>7.2</v>
      </c>
      <c r="I141" s="225"/>
      <c r="J141" s="220"/>
      <c r="K141" s="220"/>
      <c r="L141" s="226"/>
      <c r="M141" s="227"/>
      <c r="N141" s="228"/>
      <c r="O141" s="228"/>
      <c r="P141" s="228"/>
      <c r="Q141" s="228"/>
      <c r="R141" s="228"/>
      <c r="S141" s="228"/>
      <c r="T141" s="229"/>
      <c r="AT141" s="230" t="s">
        <v>141</v>
      </c>
      <c r="AU141" s="230" t="s">
        <v>84</v>
      </c>
      <c r="AV141" s="12" t="s">
        <v>84</v>
      </c>
      <c r="AW141" s="12" t="s">
        <v>143</v>
      </c>
      <c r="AX141" s="12" t="s">
        <v>75</v>
      </c>
      <c r="AY141" s="230" t="s">
        <v>128</v>
      </c>
    </row>
    <row r="142" spans="2:65" s="12" customFormat="1" ht="13.5">
      <c r="B142" s="219"/>
      <c r="C142" s="220"/>
      <c r="D142" s="205" t="s">
        <v>141</v>
      </c>
      <c r="E142" s="231" t="s">
        <v>24</v>
      </c>
      <c r="F142" s="232" t="s">
        <v>211</v>
      </c>
      <c r="G142" s="220"/>
      <c r="H142" s="233">
        <v>25.2</v>
      </c>
      <c r="I142" s="225"/>
      <c r="J142" s="220"/>
      <c r="K142" s="220"/>
      <c r="L142" s="226"/>
      <c r="M142" s="227"/>
      <c r="N142" s="228"/>
      <c r="O142" s="228"/>
      <c r="P142" s="228"/>
      <c r="Q142" s="228"/>
      <c r="R142" s="228"/>
      <c r="S142" s="228"/>
      <c r="T142" s="229"/>
      <c r="AT142" s="230" t="s">
        <v>141</v>
      </c>
      <c r="AU142" s="230" t="s">
        <v>84</v>
      </c>
      <c r="AV142" s="12" t="s">
        <v>84</v>
      </c>
      <c r="AW142" s="12" t="s">
        <v>143</v>
      </c>
      <c r="AX142" s="12" t="s">
        <v>75</v>
      </c>
      <c r="AY142" s="230" t="s">
        <v>128</v>
      </c>
    </row>
    <row r="143" spans="2:65" s="11" customFormat="1" ht="13.5">
      <c r="B143" s="208"/>
      <c r="C143" s="209"/>
      <c r="D143" s="205" t="s">
        <v>141</v>
      </c>
      <c r="E143" s="210" t="s">
        <v>24</v>
      </c>
      <c r="F143" s="211" t="s">
        <v>212</v>
      </c>
      <c r="G143" s="209"/>
      <c r="H143" s="212" t="s">
        <v>24</v>
      </c>
      <c r="I143" s="213"/>
      <c r="J143" s="209"/>
      <c r="K143" s="209"/>
      <c r="L143" s="214"/>
      <c r="M143" s="215"/>
      <c r="N143" s="216"/>
      <c r="O143" s="216"/>
      <c r="P143" s="216"/>
      <c r="Q143" s="216"/>
      <c r="R143" s="216"/>
      <c r="S143" s="216"/>
      <c r="T143" s="217"/>
      <c r="AT143" s="218" t="s">
        <v>141</v>
      </c>
      <c r="AU143" s="218" t="s">
        <v>84</v>
      </c>
      <c r="AV143" s="11" t="s">
        <v>25</v>
      </c>
      <c r="AW143" s="11" t="s">
        <v>143</v>
      </c>
      <c r="AX143" s="11" t="s">
        <v>75</v>
      </c>
      <c r="AY143" s="218" t="s">
        <v>128</v>
      </c>
    </row>
    <row r="144" spans="2:65" s="12" customFormat="1" ht="13.5">
      <c r="B144" s="219"/>
      <c r="C144" s="220"/>
      <c r="D144" s="205" t="s">
        <v>141</v>
      </c>
      <c r="E144" s="231" t="s">
        <v>24</v>
      </c>
      <c r="F144" s="232" t="s">
        <v>213</v>
      </c>
      <c r="G144" s="220"/>
      <c r="H144" s="233">
        <v>381.6</v>
      </c>
      <c r="I144" s="225"/>
      <c r="J144" s="220"/>
      <c r="K144" s="220"/>
      <c r="L144" s="226"/>
      <c r="M144" s="227"/>
      <c r="N144" s="228"/>
      <c r="O144" s="228"/>
      <c r="P144" s="228"/>
      <c r="Q144" s="228"/>
      <c r="R144" s="228"/>
      <c r="S144" s="228"/>
      <c r="T144" s="229"/>
      <c r="AT144" s="230" t="s">
        <v>141</v>
      </c>
      <c r="AU144" s="230" t="s">
        <v>84</v>
      </c>
      <c r="AV144" s="12" t="s">
        <v>84</v>
      </c>
      <c r="AW144" s="12" t="s">
        <v>143</v>
      </c>
      <c r="AX144" s="12" t="s">
        <v>75</v>
      </c>
      <c r="AY144" s="230" t="s">
        <v>128</v>
      </c>
    </row>
    <row r="145" spans="2:65" s="12" customFormat="1" ht="13.5">
      <c r="B145" s="219"/>
      <c r="C145" s="220"/>
      <c r="D145" s="205" t="s">
        <v>141</v>
      </c>
      <c r="E145" s="231" t="s">
        <v>24</v>
      </c>
      <c r="F145" s="232" t="s">
        <v>214</v>
      </c>
      <c r="G145" s="220"/>
      <c r="H145" s="233">
        <v>115.2</v>
      </c>
      <c r="I145" s="225"/>
      <c r="J145" s="220"/>
      <c r="K145" s="220"/>
      <c r="L145" s="226"/>
      <c r="M145" s="227"/>
      <c r="N145" s="228"/>
      <c r="O145" s="228"/>
      <c r="P145" s="228"/>
      <c r="Q145" s="228"/>
      <c r="R145" s="228"/>
      <c r="S145" s="228"/>
      <c r="T145" s="229"/>
      <c r="AT145" s="230" t="s">
        <v>141</v>
      </c>
      <c r="AU145" s="230" t="s">
        <v>84</v>
      </c>
      <c r="AV145" s="12" t="s">
        <v>84</v>
      </c>
      <c r="AW145" s="12" t="s">
        <v>143</v>
      </c>
      <c r="AX145" s="12" t="s">
        <v>75</v>
      </c>
      <c r="AY145" s="230" t="s">
        <v>128</v>
      </c>
    </row>
    <row r="146" spans="2:65" s="13" customFormat="1" ht="13.5">
      <c r="B146" s="234"/>
      <c r="C146" s="235"/>
      <c r="D146" s="221" t="s">
        <v>141</v>
      </c>
      <c r="E146" s="236" t="s">
        <v>24</v>
      </c>
      <c r="F146" s="237" t="s">
        <v>153</v>
      </c>
      <c r="G146" s="235"/>
      <c r="H146" s="238">
        <v>561.6</v>
      </c>
      <c r="I146" s="239"/>
      <c r="J146" s="235"/>
      <c r="K146" s="235"/>
      <c r="L146" s="240"/>
      <c r="M146" s="241"/>
      <c r="N146" s="242"/>
      <c r="O146" s="242"/>
      <c r="P146" s="242"/>
      <c r="Q146" s="242"/>
      <c r="R146" s="242"/>
      <c r="S146" s="242"/>
      <c r="T146" s="243"/>
      <c r="AT146" s="244" t="s">
        <v>141</v>
      </c>
      <c r="AU146" s="244" t="s">
        <v>84</v>
      </c>
      <c r="AV146" s="13" t="s">
        <v>135</v>
      </c>
      <c r="AW146" s="13" t="s">
        <v>143</v>
      </c>
      <c r="AX146" s="13" t="s">
        <v>25</v>
      </c>
      <c r="AY146" s="244" t="s">
        <v>128</v>
      </c>
    </row>
    <row r="147" spans="2:65" s="1" customFormat="1" ht="31.5" customHeight="1">
      <c r="B147" s="41"/>
      <c r="C147" s="193" t="s">
        <v>215</v>
      </c>
      <c r="D147" s="193" t="s">
        <v>130</v>
      </c>
      <c r="E147" s="194" t="s">
        <v>216</v>
      </c>
      <c r="F147" s="195" t="s">
        <v>217</v>
      </c>
      <c r="G147" s="196" t="s">
        <v>205</v>
      </c>
      <c r="H147" s="197">
        <v>310.14</v>
      </c>
      <c r="I147" s="198"/>
      <c r="J147" s="199">
        <f>ROUND(I147*H147,2)</f>
        <v>0</v>
      </c>
      <c r="K147" s="195" t="s">
        <v>134</v>
      </c>
      <c r="L147" s="61"/>
      <c r="M147" s="200" t="s">
        <v>24</v>
      </c>
      <c r="N147" s="201" t="s">
        <v>46</v>
      </c>
      <c r="O147" s="42"/>
      <c r="P147" s="202">
        <f>O147*H147</f>
        <v>0</v>
      </c>
      <c r="Q147" s="202">
        <v>0</v>
      </c>
      <c r="R147" s="202">
        <f>Q147*H147</f>
        <v>0</v>
      </c>
      <c r="S147" s="202">
        <v>0</v>
      </c>
      <c r="T147" s="203">
        <f>S147*H147</f>
        <v>0</v>
      </c>
      <c r="AR147" s="24" t="s">
        <v>135</v>
      </c>
      <c r="AT147" s="24" t="s">
        <v>130</v>
      </c>
      <c r="AU147" s="24" t="s">
        <v>84</v>
      </c>
      <c r="AY147" s="24" t="s">
        <v>128</v>
      </c>
      <c r="BE147" s="204">
        <f>IF(N147="základní",J147,0)</f>
        <v>0</v>
      </c>
      <c r="BF147" s="204">
        <f>IF(N147="snížená",J147,0)</f>
        <v>0</v>
      </c>
      <c r="BG147" s="204">
        <f>IF(N147="zákl. přenesená",J147,0)</f>
        <v>0</v>
      </c>
      <c r="BH147" s="204">
        <f>IF(N147="sníž. přenesená",J147,0)</f>
        <v>0</v>
      </c>
      <c r="BI147" s="204">
        <f>IF(N147="nulová",J147,0)</f>
        <v>0</v>
      </c>
      <c r="BJ147" s="24" t="s">
        <v>25</v>
      </c>
      <c r="BK147" s="204">
        <f>ROUND(I147*H147,2)</f>
        <v>0</v>
      </c>
      <c r="BL147" s="24" t="s">
        <v>135</v>
      </c>
      <c r="BM147" s="24" t="s">
        <v>218</v>
      </c>
    </row>
    <row r="148" spans="2:65" s="1" customFormat="1" ht="81">
      <c r="B148" s="41"/>
      <c r="C148" s="63"/>
      <c r="D148" s="205" t="s">
        <v>137</v>
      </c>
      <c r="E148" s="63"/>
      <c r="F148" s="206" t="s">
        <v>219</v>
      </c>
      <c r="G148" s="63"/>
      <c r="H148" s="63"/>
      <c r="I148" s="163"/>
      <c r="J148" s="63"/>
      <c r="K148" s="63"/>
      <c r="L148" s="61"/>
      <c r="M148" s="207"/>
      <c r="N148" s="42"/>
      <c r="O148" s="42"/>
      <c r="P148" s="42"/>
      <c r="Q148" s="42"/>
      <c r="R148" s="42"/>
      <c r="S148" s="42"/>
      <c r="T148" s="78"/>
      <c r="AT148" s="24" t="s">
        <v>137</v>
      </c>
      <c r="AU148" s="24" t="s">
        <v>84</v>
      </c>
    </row>
    <row r="149" spans="2:65" s="11" customFormat="1" ht="27">
      <c r="B149" s="208"/>
      <c r="C149" s="209"/>
      <c r="D149" s="205" t="s">
        <v>141</v>
      </c>
      <c r="E149" s="210" t="s">
        <v>24</v>
      </c>
      <c r="F149" s="211" t="s">
        <v>220</v>
      </c>
      <c r="G149" s="209"/>
      <c r="H149" s="212" t="s">
        <v>24</v>
      </c>
      <c r="I149" s="213"/>
      <c r="J149" s="209"/>
      <c r="K149" s="209"/>
      <c r="L149" s="214"/>
      <c r="M149" s="215"/>
      <c r="N149" s="216"/>
      <c r="O149" s="216"/>
      <c r="P149" s="216"/>
      <c r="Q149" s="216"/>
      <c r="R149" s="216"/>
      <c r="S149" s="216"/>
      <c r="T149" s="217"/>
      <c r="AT149" s="218" t="s">
        <v>141</v>
      </c>
      <c r="AU149" s="218" t="s">
        <v>84</v>
      </c>
      <c r="AV149" s="11" t="s">
        <v>25</v>
      </c>
      <c r="AW149" s="11" t="s">
        <v>143</v>
      </c>
      <c r="AX149" s="11" t="s">
        <v>75</v>
      </c>
      <c r="AY149" s="218" t="s">
        <v>128</v>
      </c>
    </row>
    <row r="150" spans="2:65" s="12" customFormat="1" ht="13.5">
      <c r="B150" s="219"/>
      <c r="C150" s="220"/>
      <c r="D150" s="205" t="s">
        <v>141</v>
      </c>
      <c r="E150" s="231" t="s">
        <v>24</v>
      </c>
      <c r="F150" s="232" t="s">
        <v>221</v>
      </c>
      <c r="G150" s="220"/>
      <c r="H150" s="233">
        <v>34.847999999999999</v>
      </c>
      <c r="I150" s="225"/>
      <c r="J150" s="220"/>
      <c r="K150" s="220"/>
      <c r="L150" s="226"/>
      <c r="M150" s="227"/>
      <c r="N150" s="228"/>
      <c r="O150" s="228"/>
      <c r="P150" s="228"/>
      <c r="Q150" s="228"/>
      <c r="R150" s="228"/>
      <c r="S150" s="228"/>
      <c r="T150" s="229"/>
      <c r="AT150" s="230" t="s">
        <v>141</v>
      </c>
      <c r="AU150" s="230" t="s">
        <v>84</v>
      </c>
      <c r="AV150" s="12" t="s">
        <v>84</v>
      </c>
      <c r="AW150" s="12" t="s">
        <v>143</v>
      </c>
      <c r="AX150" s="12" t="s">
        <v>75</v>
      </c>
      <c r="AY150" s="230" t="s">
        <v>128</v>
      </c>
    </row>
    <row r="151" spans="2:65" s="12" customFormat="1" ht="13.5">
      <c r="B151" s="219"/>
      <c r="C151" s="220"/>
      <c r="D151" s="205" t="s">
        <v>141</v>
      </c>
      <c r="E151" s="231" t="s">
        <v>24</v>
      </c>
      <c r="F151" s="232" t="s">
        <v>222</v>
      </c>
      <c r="G151" s="220"/>
      <c r="H151" s="233">
        <v>86.300160000000005</v>
      </c>
      <c r="I151" s="225"/>
      <c r="J151" s="220"/>
      <c r="K151" s="220"/>
      <c r="L151" s="226"/>
      <c r="M151" s="227"/>
      <c r="N151" s="228"/>
      <c r="O151" s="228"/>
      <c r="P151" s="228"/>
      <c r="Q151" s="228"/>
      <c r="R151" s="228"/>
      <c r="S151" s="228"/>
      <c r="T151" s="229"/>
      <c r="AT151" s="230" t="s">
        <v>141</v>
      </c>
      <c r="AU151" s="230" t="s">
        <v>84</v>
      </c>
      <c r="AV151" s="12" t="s">
        <v>84</v>
      </c>
      <c r="AW151" s="12" t="s">
        <v>143</v>
      </c>
      <c r="AX151" s="12" t="s">
        <v>75</v>
      </c>
      <c r="AY151" s="230" t="s">
        <v>128</v>
      </c>
    </row>
    <row r="152" spans="2:65" s="12" customFormat="1" ht="13.5">
      <c r="B152" s="219"/>
      <c r="C152" s="220"/>
      <c r="D152" s="205" t="s">
        <v>141</v>
      </c>
      <c r="E152" s="231" t="s">
        <v>24</v>
      </c>
      <c r="F152" s="232" t="s">
        <v>223</v>
      </c>
      <c r="G152" s="220"/>
      <c r="H152" s="233">
        <v>85.958399999999997</v>
      </c>
      <c r="I152" s="225"/>
      <c r="J152" s="220"/>
      <c r="K152" s="220"/>
      <c r="L152" s="226"/>
      <c r="M152" s="227"/>
      <c r="N152" s="228"/>
      <c r="O152" s="228"/>
      <c r="P152" s="228"/>
      <c r="Q152" s="228"/>
      <c r="R152" s="228"/>
      <c r="S152" s="228"/>
      <c r="T152" s="229"/>
      <c r="AT152" s="230" t="s">
        <v>141</v>
      </c>
      <c r="AU152" s="230" t="s">
        <v>84</v>
      </c>
      <c r="AV152" s="12" t="s">
        <v>84</v>
      </c>
      <c r="AW152" s="12" t="s">
        <v>143</v>
      </c>
      <c r="AX152" s="12" t="s">
        <v>75</v>
      </c>
      <c r="AY152" s="230" t="s">
        <v>128</v>
      </c>
    </row>
    <row r="153" spans="2:65" s="14" customFormat="1" ht="13.5">
      <c r="B153" s="245"/>
      <c r="C153" s="246"/>
      <c r="D153" s="205" t="s">
        <v>141</v>
      </c>
      <c r="E153" s="247" t="s">
        <v>24</v>
      </c>
      <c r="F153" s="248" t="s">
        <v>224</v>
      </c>
      <c r="G153" s="246"/>
      <c r="H153" s="249">
        <v>207.10656</v>
      </c>
      <c r="I153" s="250"/>
      <c r="J153" s="246"/>
      <c r="K153" s="246"/>
      <c r="L153" s="251"/>
      <c r="M153" s="252"/>
      <c r="N153" s="253"/>
      <c r="O153" s="253"/>
      <c r="P153" s="253"/>
      <c r="Q153" s="253"/>
      <c r="R153" s="253"/>
      <c r="S153" s="253"/>
      <c r="T153" s="254"/>
      <c r="AT153" s="255" t="s">
        <v>141</v>
      </c>
      <c r="AU153" s="255" t="s">
        <v>84</v>
      </c>
      <c r="AV153" s="14" t="s">
        <v>154</v>
      </c>
      <c r="AW153" s="14" t="s">
        <v>143</v>
      </c>
      <c r="AX153" s="14" t="s">
        <v>75</v>
      </c>
      <c r="AY153" s="255" t="s">
        <v>128</v>
      </c>
    </row>
    <row r="154" spans="2:65" s="12" customFormat="1" ht="13.5">
      <c r="B154" s="219"/>
      <c r="C154" s="220"/>
      <c r="D154" s="205" t="s">
        <v>141</v>
      </c>
      <c r="E154" s="231" t="s">
        <v>24</v>
      </c>
      <c r="F154" s="232" t="s">
        <v>225</v>
      </c>
      <c r="G154" s="220"/>
      <c r="H154" s="233">
        <v>26.600639999999999</v>
      </c>
      <c r="I154" s="225"/>
      <c r="J154" s="220"/>
      <c r="K154" s="220"/>
      <c r="L154" s="226"/>
      <c r="M154" s="227"/>
      <c r="N154" s="228"/>
      <c r="O154" s="228"/>
      <c r="P154" s="228"/>
      <c r="Q154" s="228"/>
      <c r="R154" s="228"/>
      <c r="S154" s="228"/>
      <c r="T154" s="229"/>
      <c r="AT154" s="230" t="s">
        <v>141</v>
      </c>
      <c r="AU154" s="230" t="s">
        <v>84</v>
      </c>
      <c r="AV154" s="12" t="s">
        <v>84</v>
      </c>
      <c r="AW154" s="12" t="s">
        <v>143</v>
      </c>
      <c r="AX154" s="12" t="s">
        <v>75</v>
      </c>
      <c r="AY154" s="230" t="s">
        <v>128</v>
      </c>
    </row>
    <row r="155" spans="2:65" s="14" customFormat="1" ht="13.5">
      <c r="B155" s="245"/>
      <c r="C155" s="246"/>
      <c r="D155" s="205" t="s">
        <v>141</v>
      </c>
      <c r="E155" s="247" t="s">
        <v>24</v>
      </c>
      <c r="F155" s="248" t="s">
        <v>226</v>
      </c>
      <c r="G155" s="246"/>
      <c r="H155" s="249">
        <v>26.600639999999999</v>
      </c>
      <c r="I155" s="250"/>
      <c r="J155" s="246"/>
      <c r="K155" s="246"/>
      <c r="L155" s="251"/>
      <c r="M155" s="252"/>
      <c r="N155" s="253"/>
      <c r="O155" s="253"/>
      <c r="P155" s="253"/>
      <c r="Q155" s="253"/>
      <c r="R155" s="253"/>
      <c r="S155" s="253"/>
      <c r="T155" s="254"/>
      <c r="AT155" s="255" t="s">
        <v>141</v>
      </c>
      <c r="AU155" s="255" t="s">
        <v>84</v>
      </c>
      <c r="AV155" s="14" t="s">
        <v>154</v>
      </c>
      <c r="AW155" s="14" t="s">
        <v>143</v>
      </c>
      <c r="AX155" s="14" t="s">
        <v>75</v>
      </c>
      <c r="AY155" s="255" t="s">
        <v>128</v>
      </c>
    </row>
    <row r="156" spans="2:65" s="12" customFormat="1" ht="13.5">
      <c r="B156" s="219"/>
      <c r="C156" s="220"/>
      <c r="D156" s="205" t="s">
        <v>141</v>
      </c>
      <c r="E156" s="231" t="s">
        <v>24</v>
      </c>
      <c r="F156" s="232" t="s">
        <v>227</v>
      </c>
      <c r="G156" s="220"/>
      <c r="H156" s="233">
        <v>31.711680000000001</v>
      </c>
      <c r="I156" s="225"/>
      <c r="J156" s="220"/>
      <c r="K156" s="220"/>
      <c r="L156" s="226"/>
      <c r="M156" s="227"/>
      <c r="N156" s="228"/>
      <c r="O156" s="228"/>
      <c r="P156" s="228"/>
      <c r="Q156" s="228"/>
      <c r="R156" s="228"/>
      <c r="S156" s="228"/>
      <c r="T156" s="229"/>
      <c r="AT156" s="230" t="s">
        <v>141</v>
      </c>
      <c r="AU156" s="230" t="s">
        <v>84</v>
      </c>
      <c r="AV156" s="12" t="s">
        <v>84</v>
      </c>
      <c r="AW156" s="12" t="s">
        <v>143</v>
      </c>
      <c r="AX156" s="12" t="s">
        <v>75</v>
      </c>
      <c r="AY156" s="230" t="s">
        <v>128</v>
      </c>
    </row>
    <row r="157" spans="2:65" s="12" customFormat="1" ht="13.5">
      <c r="B157" s="219"/>
      <c r="C157" s="220"/>
      <c r="D157" s="205" t="s">
        <v>141</v>
      </c>
      <c r="E157" s="231" t="s">
        <v>24</v>
      </c>
      <c r="F157" s="232" t="s">
        <v>228</v>
      </c>
      <c r="G157" s="220"/>
      <c r="H157" s="233">
        <v>44.721600000000002</v>
      </c>
      <c r="I157" s="225"/>
      <c r="J157" s="220"/>
      <c r="K157" s="220"/>
      <c r="L157" s="226"/>
      <c r="M157" s="227"/>
      <c r="N157" s="228"/>
      <c r="O157" s="228"/>
      <c r="P157" s="228"/>
      <c r="Q157" s="228"/>
      <c r="R157" s="228"/>
      <c r="S157" s="228"/>
      <c r="T157" s="229"/>
      <c r="AT157" s="230" t="s">
        <v>141</v>
      </c>
      <c r="AU157" s="230" t="s">
        <v>84</v>
      </c>
      <c r="AV157" s="12" t="s">
        <v>84</v>
      </c>
      <c r="AW157" s="12" t="s">
        <v>143</v>
      </c>
      <c r="AX157" s="12" t="s">
        <v>75</v>
      </c>
      <c r="AY157" s="230" t="s">
        <v>128</v>
      </c>
    </row>
    <row r="158" spans="2:65" s="14" customFormat="1" ht="13.5">
      <c r="B158" s="245"/>
      <c r="C158" s="246"/>
      <c r="D158" s="205" t="s">
        <v>141</v>
      </c>
      <c r="E158" s="247" t="s">
        <v>24</v>
      </c>
      <c r="F158" s="248" t="s">
        <v>229</v>
      </c>
      <c r="G158" s="246"/>
      <c r="H158" s="249">
        <v>76.433279999999996</v>
      </c>
      <c r="I158" s="250"/>
      <c r="J158" s="246"/>
      <c r="K158" s="246"/>
      <c r="L158" s="251"/>
      <c r="M158" s="252"/>
      <c r="N158" s="253"/>
      <c r="O158" s="253"/>
      <c r="P158" s="253"/>
      <c r="Q158" s="253"/>
      <c r="R158" s="253"/>
      <c r="S158" s="253"/>
      <c r="T158" s="254"/>
      <c r="AT158" s="255" t="s">
        <v>141</v>
      </c>
      <c r="AU158" s="255" t="s">
        <v>84</v>
      </c>
      <c r="AV158" s="14" t="s">
        <v>154</v>
      </c>
      <c r="AW158" s="14" t="s">
        <v>143</v>
      </c>
      <c r="AX158" s="14" t="s">
        <v>75</v>
      </c>
      <c r="AY158" s="255" t="s">
        <v>128</v>
      </c>
    </row>
    <row r="159" spans="2:65" s="13" customFormat="1" ht="13.5">
      <c r="B159" s="234"/>
      <c r="C159" s="235"/>
      <c r="D159" s="221" t="s">
        <v>141</v>
      </c>
      <c r="E159" s="236" t="s">
        <v>24</v>
      </c>
      <c r="F159" s="237" t="s">
        <v>153</v>
      </c>
      <c r="G159" s="235"/>
      <c r="H159" s="238">
        <v>310.14048000000003</v>
      </c>
      <c r="I159" s="239"/>
      <c r="J159" s="235"/>
      <c r="K159" s="235"/>
      <c r="L159" s="240"/>
      <c r="M159" s="241"/>
      <c r="N159" s="242"/>
      <c r="O159" s="242"/>
      <c r="P159" s="242"/>
      <c r="Q159" s="242"/>
      <c r="R159" s="242"/>
      <c r="S159" s="242"/>
      <c r="T159" s="243"/>
      <c r="AT159" s="244" t="s">
        <v>141</v>
      </c>
      <c r="AU159" s="244" t="s">
        <v>84</v>
      </c>
      <c r="AV159" s="13" t="s">
        <v>135</v>
      </c>
      <c r="AW159" s="13" t="s">
        <v>143</v>
      </c>
      <c r="AX159" s="13" t="s">
        <v>25</v>
      </c>
      <c r="AY159" s="244" t="s">
        <v>128</v>
      </c>
    </row>
    <row r="160" spans="2:65" s="1" customFormat="1" ht="31.5" customHeight="1">
      <c r="B160" s="41"/>
      <c r="C160" s="193" t="s">
        <v>230</v>
      </c>
      <c r="D160" s="193" t="s">
        <v>130</v>
      </c>
      <c r="E160" s="194" t="s">
        <v>231</v>
      </c>
      <c r="F160" s="195" t="s">
        <v>232</v>
      </c>
      <c r="G160" s="196" t="s">
        <v>205</v>
      </c>
      <c r="H160" s="197">
        <v>77.534999999999997</v>
      </c>
      <c r="I160" s="198"/>
      <c r="J160" s="199">
        <f>ROUND(I160*H160,2)</f>
        <v>0</v>
      </c>
      <c r="K160" s="195" t="s">
        <v>134</v>
      </c>
      <c r="L160" s="61"/>
      <c r="M160" s="200" t="s">
        <v>24</v>
      </c>
      <c r="N160" s="201" t="s">
        <v>46</v>
      </c>
      <c r="O160" s="42"/>
      <c r="P160" s="202">
        <f>O160*H160</f>
        <v>0</v>
      </c>
      <c r="Q160" s="202">
        <v>0</v>
      </c>
      <c r="R160" s="202">
        <f>Q160*H160</f>
        <v>0</v>
      </c>
      <c r="S160" s="202">
        <v>0</v>
      </c>
      <c r="T160" s="203">
        <f>S160*H160</f>
        <v>0</v>
      </c>
      <c r="AR160" s="24" t="s">
        <v>135</v>
      </c>
      <c r="AT160" s="24" t="s">
        <v>130</v>
      </c>
      <c r="AU160" s="24" t="s">
        <v>84</v>
      </c>
      <c r="AY160" s="24" t="s">
        <v>128</v>
      </c>
      <c r="BE160" s="204">
        <f>IF(N160="základní",J160,0)</f>
        <v>0</v>
      </c>
      <c r="BF160" s="204">
        <f>IF(N160="snížená",J160,0)</f>
        <v>0</v>
      </c>
      <c r="BG160" s="204">
        <f>IF(N160="zákl. přenesená",J160,0)</f>
        <v>0</v>
      </c>
      <c r="BH160" s="204">
        <f>IF(N160="sníž. přenesená",J160,0)</f>
        <v>0</v>
      </c>
      <c r="BI160" s="204">
        <f>IF(N160="nulová",J160,0)</f>
        <v>0</v>
      </c>
      <c r="BJ160" s="24" t="s">
        <v>25</v>
      </c>
      <c r="BK160" s="204">
        <f>ROUND(I160*H160,2)</f>
        <v>0</v>
      </c>
      <c r="BL160" s="24" t="s">
        <v>135</v>
      </c>
      <c r="BM160" s="24" t="s">
        <v>233</v>
      </c>
    </row>
    <row r="161" spans="2:65" s="1" customFormat="1" ht="81">
      <c r="B161" s="41"/>
      <c r="C161" s="63"/>
      <c r="D161" s="205" t="s">
        <v>137</v>
      </c>
      <c r="E161" s="63"/>
      <c r="F161" s="206" t="s">
        <v>219</v>
      </c>
      <c r="G161" s="63"/>
      <c r="H161" s="63"/>
      <c r="I161" s="163"/>
      <c r="J161" s="63"/>
      <c r="K161" s="63"/>
      <c r="L161" s="61"/>
      <c r="M161" s="207"/>
      <c r="N161" s="42"/>
      <c r="O161" s="42"/>
      <c r="P161" s="42"/>
      <c r="Q161" s="42"/>
      <c r="R161" s="42"/>
      <c r="S161" s="42"/>
      <c r="T161" s="78"/>
      <c r="AT161" s="24" t="s">
        <v>137</v>
      </c>
      <c r="AU161" s="24" t="s">
        <v>84</v>
      </c>
    </row>
    <row r="162" spans="2:65" s="11" customFormat="1" ht="27">
      <c r="B162" s="208"/>
      <c r="C162" s="209"/>
      <c r="D162" s="205" t="s">
        <v>141</v>
      </c>
      <c r="E162" s="210" t="s">
        <v>24</v>
      </c>
      <c r="F162" s="211" t="s">
        <v>220</v>
      </c>
      <c r="G162" s="209"/>
      <c r="H162" s="212" t="s">
        <v>24</v>
      </c>
      <c r="I162" s="213"/>
      <c r="J162" s="209"/>
      <c r="K162" s="209"/>
      <c r="L162" s="214"/>
      <c r="M162" s="215"/>
      <c r="N162" s="216"/>
      <c r="O162" s="216"/>
      <c r="P162" s="216"/>
      <c r="Q162" s="216"/>
      <c r="R162" s="216"/>
      <c r="S162" s="216"/>
      <c r="T162" s="217"/>
      <c r="AT162" s="218" t="s">
        <v>141</v>
      </c>
      <c r="AU162" s="218" t="s">
        <v>84</v>
      </c>
      <c r="AV162" s="11" t="s">
        <v>25</v>
      </c>
      <c r="AW162" s="11" t="s">
        <v>143</v>
      </c>
      <c r="AX162" s="11" t="s">
        <v>75</v>
      </c>
      <c r="AY162" s="218" t="s">
        <v>128</v>
      </c>
    </row>
    <row r="163" spans="2:65" s="12" customFormat="1" ht="13.5">
      <c r="B163" s="219"/>
      <c r="C163" s="220"/>
      <c r="D163" s="205" t="s">
        <v>141</v>
      </c>
      <c r="E163" s="231" t="s">
        <v>24</v>
      </c>
      <c r="F163" s="232" t="s">
        <v>234</v>
      </c>
      <c r="G163" s="220"/>
      <c r="H163" s="233">
        <v>8.7119999999999997</v>
      </c>
      <c r="I163" s="225"/>
      <c r="J163" s="220"/>
      <c r="K163" s="220"/>
      <c r="L163" s="226"/>
      <c r="M163" s="227"/>
      <c r="N163" s="228"/>
      <c r="O163" s="228"/>
      <c r="P163" s="228"/>
      <c r="Q163" s="228"/>
      <c r="R163" s="228"/>
      <c r="S163" s="228"/>
      <c r="T163" s="229"/>
      <c r="AT163" s="230" t="s">
        <v>141</v>
      </c>
      <c r="AU163" s="230" t="s">
        <v>84</v>
      </c>
      <c r="AV163" s="12" t="s">
        <v>84</v>
      </c>
      <c r="AW163" s="12" t="s">
        <v>143</v>
      </c>
      <c r="AX163" s="12" t="s">
        <v>75</v>
      </c>
      <c r="AY163" s="230" t="s">
        <v>128</v>
      </c>
    </row>
    <row r="164" spans="2:65" s="12" customFormat="1" ht="13.5">
      <c r="B164" s="219"/>
      <c r="C164" s="220"/>
      <c r="D164" s="205" t="s">
        <v>141</v>
      </c>
      <c r="E164" s="231" t="s">
        <v>24</v>
      </c>
      <c r="F164" s="232" t="s">
        <v>235</v>
      </c>
      <c r="G164" s="220"/>
      <c r="H164" s="233">
        <v>21.575040000000001</v>
      </c>
      <c r="I164" s="225"/>
      <c r="J164" s="220"/>
      <c r="K164" s="220"/>
      <c r="L164" s="226"/>
      <c r="M164" s="227"/>
      <c r="N164" s="228"/>
      <c r="O164" s="228"/>
      <c r="P164" s="228"/>
      <c r="Q164" s="228"/>
      <c r="R164" s="228"/>
      <c r="S164" s="228"/>
      <c r="T164" s="229"/>
      <c r="AT164" s="230" t="s">
        <v>141</v>
      </c>
      <c r="AU164" s="230" t="s">
        <v>84</v>
      </c>
      <c r="AV164" s="12" t="s">
        <v>84</v>
      </c>
      <c r="AW164" s="12" t="s">
        <v>143</v>
      </c>
      <c r="AX164" s="12" t="s">
        <v>75</v>
      </c>
      <c r="AY164" s="230" t="s">
        <v>128</v>
      </c>
    </row>
    <row r="165" spans="2:65" s="12" customFormat="1" ht="13.5">
      <c r="B165" s="219"/>
      <c r="C165" s="220"/>
      <c r="D165" s="205" t="s">
        <v>141</v>
      </c>
      <c r="E165" s="231" t="s">
        <v>24</v>
      </c>
      <c r="F165" s="232" t="s">
        <v>236</v>
      </c>
      <c r="G165" s="220"/>
      <c r="H165" s="233">
        <v>21.489599999999999</v>
      </c>
      <c r="I165" s="225"/>
      <c r="J165" s="220"/>
      <c r="K165" s="220"/>
      <c r="L165" s="226"/>
      <c r="M165" s="227"/>
      <c r="N165" s="228"/>
      <c r="O165" s="228"/>
      <c r="P165" s="228"/>
      <c r="Q165" s="228"/>
      <c r="R165" s="228"/>
      <c r="S165" s="228"/>
      <c r="T165" s="229"/>
      <c r="AT165" s="230" t="s">
        <v>141</v>
      </c>
      <c r="AU165" s="230" t="s">
        <v>84</v>
      </c>
      <c r="AV165" s="12" t="s">
        <v>84</v>
      </c>
      <c r="AW165" s="12" t="s">
        <v>143</v>
      </c>
      <c r="AX165" s="12" t="s">
        <v>75</v>
      </c>
      <c r="AY165" s="230" t="s">
        <v>128</v>
      </c>
    </row>
    <row r="166" spans="2:65" s="14" customFormat="1" ht="13.5">
      <c r="B166" s="245"/>
      <c r="C166" s="246"/>
      <c r="D166" s="205" t="s">
        <v>141</v>
      </c>
      <c r="E166" s="247" t="s">
        <v>24</v>
      </c>
      <c r="F166" s="248" t="s">
        <v>224</v>
      </c>
      <c r="G166" s="246"/>
      <c r="H166" s="249">
        <v>51.77664</v>
      </c>
      <c r="I166" s="250"/>
      <c r="J166" s="246"/>
      <c r="K166" s="246"/>
      <c r="L166" s="251"/>
      <c r="M166" s="252"/>
      <c r="N166" s="253"/>
      <c r="O166" s="253"/>
      <c r="P166" s="253"/>
      <c r="Q166" s="253"/>
      <c r="R166" s="253"/>
      <c r="S166" s="253"/>
      <c r="T166" s="254"/>
      <c r="AT166" s="255" t="s">
        <v>141</v>
      </c>
      <c r="AU166" s="255" t="s">
        <v>84</v>
      </c>
      <c r="AV166" s="14" t="s">
        <v>154</v>
      </c>
      <c r="AW166" s="14" t="s">
        <v>143</v>
      </c>
      <c r="AX166" s="14" t="s">
        <v>75</v>
      </c>
      <c r="AY166" s="255" t="s">
        <v>128</v>
      </c>
    </row>
    <row r="167" spans="2:65" s="12" customFormat="1" ht="13.5">
      <c r="B167" s="219"/>
      <c r="C167" s="220"/>
      <c r="D167" s="205" t="s">
        <v>141</v>
      </c>
      <c r="E167" s="231" t="s">
        <v>24</v>
      </c>
      <c r="F167" s="232" t="s">
        <v>237</v>
      </c>
      <c r="G167" s="220"/>
      <c r="H167" s="233">
        <v>6.6501599999999996</v>
      </c>
      <c r="I167" s="225"/>
      <c r="J167" s="220"/>
      <c r="K167" s="220"/>
      <c r="L167" s="226"/>
      <c r="M167" s="227"/>
      <c r="N167" s="228"/>
      <c r="O167" s="228"/>
      <c r="P167" s="228"/>
      <c r="Q167" s="228"/>
      <c r="R167" s="228"/>
      <c r="S167" s="228"/>
      <c r="T167" s="229"/>
      <c r="AT167" s="230" t="s">
        <v>141</v>
      </c>
      <c r="AU167" s="230" t="s">
        <v>84</v>
      </c>
      <c r="AV167" s="12" t="s">
        <v>84</v>
      </c>
      <c r="AW167" s="12" t="s">
        <v>143</v>
      </c>
      <c r="AX167" s="12" t="s">
        <v>75</v>
      </c>
      <c r="AY167" s="230" t="s">
        <v>128</v>
      </c>
    </row>
    <row r="168" spans="2:65" s="14" customFormat="1" ht="13.5">
      <c r="B168" s="245"/>
      <c r="C168" s="246"/>
      <c r="D168" s="205" t="s">
        <v>141</v>
      </c>
      <c r="E168" s="247" t="s">
        <v>24</v>
      </c>
      <c r="F168" s="248" t="s">
        <v>226</v>
      </c>
      <c r="G168" s="246"/>
      <c r="H168" s="249">
        <v>6.6501599999999996</v>
      </c>
      <c r="I168" s="250"/>
      <c r="J168" s="246"/>
      <c r="K168" s="246"/>
      <c r="L168" s="251"/>
      <c r="M168" s="252"/>
      <c r="N168" s="253"/>
      <c r="O168" s="253"/>
      <c r="P168" s="253"/>
      <c r="Q168" s="253"/>
      <c r="R168" s="253"/>
      <c r="S168" s="253"/>
      <c r="T168" s="254"/>
      <c r="AT168" s="255" t="s">
        <v>141</v>
      </c>
      <c r="AU168" s="255" t="s">
        <v>84</v>
      </c>
      <c r="AV168" s="14" t="s">
        <v>154</v>
      </c>
      <c r="AW168" s="14" t="s">
        <v>143</v>
      </c>
      <c r="AX168" s="14" t="s">
        <v>75</v>
      </c>
      <c r="AY168" s="255" t="s">
        <v>128</v>
      </c>
    </row>
    <row r="169" spans="2:65" s="12" customFormat="1" ht="13.5">
      <c r="B169" s="219"/>
      <c r="C169" s="220"/>
      <c r="D169" s="205" t="s">
        <v>141</v>
      </c>
      <c r="E169" s="231" t="s">
        <v>24</v>
      </c>
      <c r="F169" s="232" t="s">
        <v>238</v>
      </c>
      <c r="G169" s="220"/>
      <c r="H169" s="233">
        <v>7.9279200000000003</v>
      </c>
      <c r="I169" s="225"/>
      <c r="J169" s="220"/>
      <c r="K169" s="220"/>
      <c r="L169" s="226"/>
      <c r="M169" s="227"/>
      <c r="N169" s="228"/>
      <c r="O169" s="228"/>
      <c r="P169" s="228"/>
      <c r="Q169" s="228"/>
      <c r="R169" s="228"/>
      <c r="S169" s="228"/>
      <c r="T169" s="229"/>
      <c r="AT169" s="230" t="s">
        <v>141</v>
      </c>
      <c r="AU169" s="230" t="s">
        <v>84</v>
      </c>
      <c r="AV169" s="12" t="s">
        <v>84</v>
      </c>
      <c r="AW169" s="12" t="s">
        <v>143</v>
      </c>
      <c r="AX169" s="12" t="s">
        <v>75</v>
      </c>
      <c r="AY169" s="230" t="s">
        <v>128</v>
      </c>
    </row>
    <row r="170" spans="2:65" s="12" customFormat="1" ht="13.5">
      <c r="B170" s="219"/>
      <c r="C170" s="220"/>
      <c r="D170" s="205" t="s">
        <v>141</v>
      </c>
      <c r="E170" s="231" t="s">
        <v>24</v>
      </c>
      <c r="F170" s="232" t="s">
        <v>239</v>
      </c>
      <c r="G170" s="220"/>
      <c r="H170" s="233">
        <v>11.180400000000001</v>
      </c>
      <c r="I170" s="225"/>
      <c r="J170" s="220"/>
      <c r="K170" s="220"/>
      <c r="L170" s="226"/>
      <c r="M170" s="227"/>
      <c r="N170" s="228"/>
      <c r="O170" s="228"/>
      <c r="P170" s="228"/>
      <c r="Q170" s="228"/>
      <c r="R170" s="228"/>
      <c r="S170" s="228"/>
      <c r="T170" s="229"/>
      <c r="AT170" s="230" t="s">
        <v>141</v>
      </c>
      <c r="AU170" s="230" t="s">
        <v>84</v>
      </c>
      <c r="AV170" s="12" t="s">
        <v>84</v>
      </c>
      <c r="AW170" s="12" t="s">
        <v>143</v>
      </c>
      <c r="AX170" s="12" t="s">
        <v>75</v>
      </c>
      <c r="AY170" s="230" t="s">
        <v>128</v>
      </c>
    </row>
    <row r="171" spans="2:65" s="14" customFormat="1" ht="13.5">
      <c r="B171" s="245"/>
      <c r="C171" s="246"/>
      <c r="D171" s="205" t="s">
        <v>141</v>
      </c>
      <c r="E171" s="247" t="s">
        <v>24</v>
      </c>
      <c r="F171" s="248" t="s">
        <v>229</v>
      </c>
      <c r="G171" s="246"/>
      <c r="H171" s="249">
        <v>19.108319999999999</v>
      </c>
      <c r="I171" s="250"/>
      <c r="J171" s="246"/>
      <c r="K171" s="246"/>
      <c r="L171" s="251"/>
      <c r="M171" s="252"/>
      <c r="N171" s="253"/>
      <c r="O171" s="253"/>
      <c r="P171" s="253"/>
      <c r="Q171" s="253"/>
      <c r="R171" s="253"/>
      <c r="S171" s="253"/>
      <c r="T171" s="254"/>
      <c r="AT171" s="255" t="s">
        <v>141</v>
      </c>
      <c r="AU171" s="255" t="s">
        <v>84</v>
      </c>
      <c r="AV171" s="14" t="s">
        <v>154</v>
      </c>
      <c r="AW171" s="14" t="s">
        <v>143</v>
      </c>
      <c r="AX171" s="14" t="s">
        <v>75</v>
      </c>
      <c r="AY171" s="255" t="s">
        <v>128</v>
      </c>
    </row>
    <row r="172" spans="2:65" s="13" customFormat="1" ht="13.5">
      <c r="B172" s="234"/>
      <c r="C172" s="235"/>
      <c r="D172" s="221" t="s">
        <v>141</v>
      </c>
      <c r="E172" s="236" t="s">
        <v>24</v>
      </c>
      <c r="F172" s="237" t="s">
        <v>153</v>
      </c>
      <c r="G172" s="235"/>
      <c r="H172" s="238">
        <v>77.535120000000006</v>
      </c>
      <c r="I172" s="239"/>
      <c r="J172" s="235"/>
      <c r="K172" s="235"/>
      <c r="L172" s="240"/>
      <c r="M172" s="241"/>
      <c r="N172" s="242"/>
      <c r="O172" s="242"/>
      <c r="P172" s="242"/>
      <c r="Q172" s="242"/>
      <c r="R172" s="242"/>
      <c r="S172" s="242"/>
      <c r="T172" s="243"/>
      <c r="AT172" s="244" t="s">
        <v>141</v>
      </c>
      <c r="AU172" s="244" t="s">
        <v>84</v>
      </c>
      <c r="AV172" s="13" t="s">
        <v>135</v>
      </c>
      <c r="AW172" s="13" t="s">
        <v>143</v>
      </c>
      <c r="AX172" s="13" t="s">
        <v>25</v>
      </c>
      <c r="AY172" s="244" t="s">
        <v>128</v>
      </c>
    </row>
    <row r="173" spans="2:65" s="1" customFormat="1" ht="31.5" customHeight="1">
      <c r="B173" s="41"/>
      <c r="C173" s="193" t="s">
        <v>240</v>
      </c>
      <c r="D173" s="193" t="s">
        <v>130</v>
      </c>
      <c r="E173" s="194" t="s">
        <v>241</v>
      </c>
      <c r="F173" s="195" t="s">
        <v>242</v>
      </c>
      <c r="G173" s="196" t="s">
        <v>205</v>
      </c>
      <c r="H173" s="197">
        <v>77.534999999999997</v>
      </c>
      <c r="I173" s="198"/>
      <c r="J173" s="199">
        <f>ROUND(I173*H173,2)</f>
        <v>0</v>
      </c>
      <c r="K173" s="195" t="s">
        <v>134</v>
      </c>
      <c r="L173" s="61"/>
      <c r="M173" s="200" t="s">
        <v>24</v>
      </c>
      <c r="N173" s="201" t="s">
        <v>46</v>
      </c>
      <c r="O173" s="42"/>
      <c r="P173" s="202">
        <f>O173*H173</f>
        <v>0</v>
      </c>
      <c r="Q173" s="202">
        <v>0</v>
      </c>
      <c r="R173" s="202">
        <f>Q173*H173</f>
        <v>0</v>
      </c>
      <c r="S173" s="202">
        <v>0</v>
      </c>
      <c r="T173" s="203">
        <f>S173*H173</f>
        <v>0</v>
      </c>
      <c r="AR173" s="24" t="s">
        <v>135</v>
      </c>
      <c r="AT173" s="24" t="s">
        <v>130</v>
      </c>
      <c r="AU173" s="24" t="s">
        <v>84</v>
      </c>
      <c r="AY173" s="24" t="s">
        <v>128</v>
      </c>
      <c r="BE173" s="204">
        <f>IF(N173="základní",J173,0)</f>
        <v>0</v>
      </c>
      <c r="BF173" s="204">
        <f>IF(N173="snížená",J173,0)</f>
        <v>0</v>
      </c>
      <c r="BG173" s="204">
        <f>IF(N173="zákl. přenesená",J173,0)</f>
        <v>0</v>
      </c>
      <c r="BH173" s="204">
        <f>IF(N173="sníž. přenesená",J173,0)</f>
        <v>0</v>
      </c>
      <c r="BI173" s="204">
        <f>IF(N173="nulová",J173,0)</f>
        <v>0</v>
      </c>
      <c r="BJ173" s="24" t="s">
        <v>25</v>
      </c>
      <c r="BK173" s="204">
        <f>ROUND(I173*H173,2)</f>
        <v>0</v>
      </c>
      <c r="BL173" s="24" t="s">
        <v>135</v>
      </c>
      <c r="BM173" s="24" t="s">
        <v>243</v>
      </c>
    </row>
    <row r="174" spans="2:65" s="1" customFormat="1" ht="81">
      <c r="B174" s="41"/>
      <c r="C174" s="63"/>
      <c r="D174" s="221" t="s">
        <v>137</v>
      </c>
      <c r="E174" s="63"/>
      <c r="F174" s="256" t="s">
        <v>219</v>
      </c>
      <c r="G174" s="63"/>
      <c r="H174" s="63"/>
      <c r="I174" s="163"/>
      <c r="J174" s="63"/>
      <c r="K174" s="63"/>
      <c r="L174" s="61"/>
      <c r="M174" s="207"/>
      <c r="N174" s="42"/>
      <c r="O174" s="42"/>
      <c r="P174" s="42"/>
      <c r="Q174" s="42"/>
      <c r="R174" s="42"/>
      <c r="S174" s="42"/>
      <c r="T174" s="78"/>
      <c r="AT174" s="24" t="s">
        <v>137</v>
      </c>
      <c r="AU174" s="24" t="s">
        <v>84</v>
      </c>
    </row>
    <row r="175" spans="2:65" s="1" customFormat="1" ht="31.5" customHeight="1">
      <c r="B175" s="41"/>
      <c r="C175" s="193" t="s">
        <v>244</v>
      </c>
      <c r="D175" s="193" t="s">
        <v>130</v>
      </c>
      <c r="E175" s="194" t="s">
        <v>245</v>
      </c>
      <c r="F175" s="195" t="s">
        <v>246</v>
      </c>
      <c r="G175" s="196" t="s">
        <v>205</v>
      </c>
      <c r="H175" s="197">
        <v>2075.616</v>
      </c>
      <c r="I175" s="198"/>
      <c r="J175" s="199">
        <f>ROUND(I175*H175,2)</f>
        <v>0</v>
      </c>
      <c r="K175" s="195" t="s">
        <v>134</v>
      </c>
      <c r="L175" s="61"/>
      <c r="M175" s="200" t="s">
        <v>24</v>
      </c>
      <c r="N175" s="201" t="s">
        <v>46</v>
      </c>
      <c r="O175" s="42"/>
      <c r="P175" s="202">
        <f>O175*H175</f>
        <v>0</v>
      </c>
      <c r="Q175" s="202">
        <v>0</v>
      </c>
      <c r="R175" s="202">
        <f>Q175*H175</f>
        <v>0</v>
      </c>
      <c r="S175" s="202">
        <v>0</v>
      </c>
      <c r="T175" s="203">
        <f>S175*H175</f>
        <v>0</v>
      </c>
      <c r="AR175" s="24" t="s">
        <v>135</v>
      </c>
      <c r="AT175" s="24" t="s">
        <v>130</v>
      </c>
      <c r="AU175" s="24" t="s">
        <v>84</v>
      </c>
      <c r="AY175" s="24" t="s">
        <v>128</v>
      </c>
      <c r="BE175" s="204">
        <f>IF(N175="základní",J175,0)</f>
        <v>0</v>
      </c>
      <c r="BF175" s="204">
        <f>IF(N175="snížená",J175,0)</f>
        <v>0</v>
      </c>
      <c r="BG175" s="204">
        <f>IF(N175="zákl. přenesená",J175,0)</f>
        <v>0</v>
      </c>
      <c r="BH175" s="204">
        <f>IF(N175="sníž. přenesená",J175,0)</f>
        <v>0</v>
      </c>
      <c r="BI175" s="204">
        <f>IF(N175="nulová",J175,0)</f>
        <v>0</v>
      </c>
      <c r="BJ175" s="24" t="s">
        <v>25</v>
      </c>
      <c r="BK175" s="204">
        <f>ROUND(I175*H175,2)</f>
        <v>0</v>
      </c>
      <c r="BL175" s="24" t="s">
        <v>135</v>
      </c>
      <c r="BM175" s="24" t="s">
        <v>247</v>
      </c>
    </row>
    <row r="176" spans="2:65" s="1" customFormat="1" ht="202.5">
      <c r="B176" s="41"/>
      <c r="C176" s="63"/>
      <c r="D176" s="205" t="s">
        <v>137</v>
      </c>
      <c r="E176" s="63"/>
      <c r="F176" s="206" t="s">
        <v>248</v>
      </c>
      <c r="G176" s="63"/>
      <c r="H176" s="63"/>
      <c r="I176" s="163"/>
      <c r="J176" s="63"/>
      <c r="K176" s="63"/>
      <c r="L176" s="61"/>
      <c r="M176" s="207"/>
      <c r="N176" s="42"/>
      <c r="O176" s="42"/>
      <c r="P176" s="42"/>
      <c r="Q176" s="42"/>
      <c r="R176" s="42"/>
      <c r="S176" s="42"/>
      <c r="T176" s="78"/>
      <c r="AT176" s="24" t="s">
        <v>137</v>
      </c>
      <c r="AU176" s="24" t="s">
        <v>84</v>
      </c>
    </row>
    <row r="177" spans="2:65" s="11" customFormat="1" ht="13.5">
      <c r="B177" s="208"/>
      <c r="C177" s="209"/>
      <c r="D177" s="205" t="s">
        <v>141</v>
      </c>
      <c r="E177" s="210" t="s">
        <v>24</v>
      </c>
      <c r="F177" s="211" t="s">
        <v>249</v>
      </c>
      <c r="G177" s="209"/>
      <c r="H177" s="212" t="s">
        <v>24</v>
      </c>
      <c r="I177" s="213"/>
      <c r="J177" s="209"/>
      <c r="K177" s="209"/>
      <c r="L177" s="214"/>
      <c r="M177" s="215"/>
      <c r="N177" s="216"/>
      <c r="O177" s="216"/>
      <c r="P177" s="216"/>
      <c r="Q177" s="216"/>
      <c r="R177" s="216"/>
      <c r="S177" s="216"/>
      <c r="T177" s="217"/>
      <c r="AT177" s="218" t="s">
        <v>141</v>
      </c>
      <c r="AU177" s="218" t="s">
        <v>84</v>
      </c>
      <c r="AV177" s="11" t="s">
        <v>25</v>
      </c>
      <c r="AW177" s="11" t="s">
        <v>143</v>
      </c>
      <c r="AX177" s="11" t="s">
        <v>75</v>
      </c>
      <c r="AY177" s="218" t="s">
        <v>128</v>
      </c>
    </row>
    <row r="178" spans="2:65" s="12" customFormat="1" ht="13.5">
      <c r="B178" s="219"/>
      <c r="C178" s="220"/>
      <c r="D178" s="205" t="s">
        <v>141</v>
      </c>
      <c r="E178" s="231" t="s">
        <v>24</v>
      </c>
      <c r="F178" s="232" t="s">
        <v>250</v>
      </c>
      <c r="G178" s="220"/>
      <c r="H178" s="233">
        <v>277.87200000000001</v>
      </c>
      <c r="I178" s="225"/>
      <c r="J178" s="220"/>
      <c r="K178" s="220"/>
      <c r="L178" s="226"/>
      <c r="M178" s="227"/>
      <c r="N178" s="228"/>
      <c r="O178" s="228"/>
      <c r="P178" s="228"/>
      <c r="Q178" s="228"/>
      <c r="R178" s="228"/>
      <c r="S178" s="228"/>
      <c r="T178" s="229"/>
      <c r="AT178" s="230" t="s">
        <v>141</v>
      </c>
      <c r="AU178" s="230" t="s">
        <v>84</v>
      </c>
      <c r="AV178" s="12" t="s">
        <v>84</v>
      </c>
      <c r="AW178" s="12" t="s">
        <v>143</v>
      </c>
      <c r="AX178" s="12" t="s">
        <v>75</v>
      </c>
      <c r="AY178" s="230" t="s">
        <v>128</v>
      </c>
    </row>
    <row r="179" spans="2:65" s="12" customFormat="1" ht="13.5">
      <c r="B179" s="219"/>
      <c r="C179" s="220"/>
      <c r="D179" s="205" t="s">
        <v>141</v>
      </c>
      <c r="E179" s="231" t="s">
        <v>24</v>
      </c>
      <c r="F179" s="232" t="s">
        <v>251</v>
      </c>
      <c r="G179" s="220"/>
      <c r="H179" s="233">
        <v>568.41600000000005</v>
      </c>
      <c r="I179" s="225"/>
      <c r="J179" s="220"/>
      <c r="K179" s="220"/>
      <c r="L179" s="226"/>
      <c r="M179" s="227"/>
      <c r="N179" s="228"/>
      <c r="O179" s="228"/>
      <c r="P179" s="228"/>
      <c r="Q179" s="228"/>
      <c r="R179" s="228"/>
      <c r="S179" s="228"/>
      <c r="T179" s="229"/>
      <c r="AT179" s="230" t="s">
        <v>141</v>
      </c>
      <c r="AU179" s="230" t="s">
        <v>84</v>
      </c>
      <c r="AV179" s="12" t="s">
        <v>84</v>
      </c>
      <c r="AW179" s="12" t="s">
        <v>143</v>
      </c>
      <c r="AX179" s="12" t="s">
        <v>75</v>
      </c>
      <c r="AY179" s="230" t="s">
        <v>128</v>
      </c>
    </row>
    <row r="180" spans="2:65" s="12" customFormat="1" ht="13.5">
      <c r="B180" s="219"/>
      <c r="C180" s="220"/>
      <c r="D180" s="205" t="s">
        <v>141</v>
      </c>
      <c r="E180" s="231" t="s">
        <v>24</v>
      </c>
      <c r="F180" s="232" t="s">
        <v>252</v>
      </c>
      <c r="G180" s="220"/>
      <c r="H180" s="233">
        <v>276.48</v>
      </c>
      <c r="I180" s="225"/>
      <c r="J180" s="220"/>
      <c r="K180" s="220"/>
      <c r="L180" s="226"/>
      <c r="M180" s="227"/>
      <c r="N180" s="228"/>
      <c r="O180" s="228"/>
      <c r="P180" s="228"/>
      <c r="Q180" s="228"/>
      <c r="R180" s="228"/>
      <c r="S180" s="228"/>
      <c r="T180" s="229"/>
      <c r="AT180" s="230" t="s">
        <v>141</v>
      </c>
      <c r="AU180" s="230" t="s">
        <v>84</v>
      </c>
      <c r="AV180" s="12" t="s">
        <v>84</v>
      </c>
      <c r="AW180" s="12" t="s">
        <v>143</v>
      </c>
      <c r="AX180" s="12" t="s">
        <v>75</v>
      </c>
      <c r="AY180" s="230" t="s">
        <v>128</v>
      </c>
    </row>
    <row r="181" spans="2:65" s="14" customFormat="1" ht="13.5">
      <c r="B181" s="245"/>
      <c r="C181" s="246"/>
      <c r="D181" s="205" t="s">
        <v>141</v>
      </c>
      <c r="E181" s="247" t="s">
        <v>24</v>
      </c>
      <c r="F181" s="248" t="s">
        <v>224</v>
      </c>
      <c r="G181" s="246"/>
      <c r="H181" s="249">
        <v>1122.768</v>
      </c>
      <c r="I181" s="250"/>
      <c r="J181" s="246"/>
      <c r="K181" s="246"/>
      <c r="L181" s="251"/>
      <c r="M181" s="252"/>
      <c r="N181" s="253"/>
      <c r="O181" s="253"/>
      <c r="P181" s="253"/>
      <c r="Q181" s="253"/>
      <c r="R181" s="253"/>
      <c r="S181" s="253"/>
      <c r="T181" s="254"/>
      <c r="AT181" s="255" t="s">
        <v>141</v>
      </c>
      <c r="AU181" s="255" t="s">
        <v>84</v>
      </c>
      <c r="AV181" s="14" t="s">
        <v>154</v>
      </c>
      <c r="AW181" s="14" t="s">
        <v>143</v>
      </c>
      <c r="AX181" s="14" t="s">
        <v>75</v>
      </c>
      <c r="AY181" s="255" t="s">
        <v>128</v>
      </c>
    </row>
    <row r="182" spans="2:65" s="12" customFormat="1" ht="13.5">
      <c r="B182" s="219"/>
      <c r="C182" s="220"/>
      <c r="D182" s="205" t="s">
        <v>141</v>
      </c>
      <c r="E182" s="231" t="s">
        <v>24</v>
      </c>
      <c r="F182" s="232" t="s">
        <v>253</v>
      </c>
      <c r="G182" s="220"/>
      <c r="H182" s="233">
        <v>174.96</v>
      </c>
      <c r="I182" s="225"/>
      <c r="J182" s="220"/>
      <c r="K182" s="220"/>
      <c r="L182" s="226"/>
      <c r="M182" s="227"/>
      <c r="N182" s="228"/>
      <c r="O182" s="228"/>
      <c r="P182" s="228"/>
      <c r="Q182" s="228"/>
      <c r="R182" s="228"/>
      <c r="S182" s="228"/>
      <c r="T182" s="229"/>
      <c r="AT182" s="230" t="s">
        <v>141</v>
      </c>
      <c r="AU182" s="230" t="s">
        <v>84</v>
      </c>
      <c r="AV182" s="12" t="s">
        <v>84</v>
      </c>
      <c r="AW182" s="12" t="s">
        <v>143</v>
      </c>
      <c r="AX182" s="12" t="s">
        <v>75</v>
      </c>
      <c r="AY182" s="230" t="s">
        <v>128</v>
      </c>
    </row>
    <row r="183" spans="2:65" s="12" customFormat="1" ht="13.5">
      <c r="B183" s="219"/>
      <c r="C183" s="220"/>
      <c r="D183" s="205" t="s">
        <v>141</v>
      </c>
      <c r="E183" s="231" t="s">
        <v>24</v>
      </c>
      <c r="F183" s="232" t="s">
        <v>254</v>
      </c>
      <c r="G183" s="220"/>
      <c r="H183" s="233">
        <v>68.831999999999994</v>
      </c>
      <c r="I183" s="225"/>
      <c r="J183" s="220"/>
      <c r="K183" s="220"/>
      <c r="L183" s="226"/>
      <c r="M183" s="227"/>
      <c r="N183" s="228"/>
      <c r="O183" s="228"/>
      <c r="P183" s="228"/>
      <c r="Q183" s="228"/>
      <c r="R183" s="228"/>
      <c r="S183" s="228"/>
      <c r="T183" s="229"/>
      <c r="AT183" s="230" t="s">
        <v>141</v>
      </c>
      <c r="AU183" s="230" t="s">
        <v>84</v>
      </c>
      <c r="AV183" s="12" t="s">
        <v>84</v>
      </c>
      <c r="AW183" s="12" t="s">
        <v>143</v>
      </c>
      <c r="AX183" s="12" t="s">
        <v>75</v>
      </c>
      <c r="AY183" s="230" t="s">
        <v>128</v>
      </c>
    </row>
    <row r="184" spans="2:65" s="14" customFormat="1" ht="13.5">
      <c r="B184" s="245"/>
      <c r="C184" s="246"/>
      <c r="D184" s="205" t="s">
        <v>141</v>
      </c>
      <c r="E184" s="247" t="s">
        <v>24</v>
      </c>
      <c r="F184" s="248" t="s">
        <v>226</v>
      </c>
      <c r="G184" s="246"/>
      <c r="H184" s="249">
        <v>243.792</v>
      </c>
      <c r="I184" s="250"/>
      <c r="J184" s="246"/>
      <c r="K184" s="246"/>
      <c r="L184" s="251"/>
      <c r="M184" s="252"/>
      <c r="N184" s="253"/>
      <c r="O184" s="253"/>
      <c r="P184" s="253"/>
      <c r="Q184" s="253"/>
      <c r="R184" s="253"/>
      <c r="S184" s="253"/>
      <c r="T184" s="254"/>
      <c r="AT184" s="255" t="s">
        <v>141</v>
      </c>
      <c r="AU184" s="255" t="s">
        <v>84</v>
      </c>
      <c r="AV184" s="14" t="s">
        <v>154</v>
      </c>
      <c r="AW184" s="14" t="s">
        <v>143</v>
      </c>
      <c r="AX184" s="14" t="s">
        <v>75</v>
      </c>
      <c r="AY184" s="255" t="s">
        <v>128</v>
      </c>
    </row>
    <row r="185" spans="2:65" s="12" customFormat="1" ht="13.5">
      <c r="B185" s="219"/>
      <c r="C185" s="220"/>
      <c r="D185" s="205" t="s">
        <v>141</v>
      </c>
      <c r="E185" s="231" t="s">
        <v>24</v>
      </c>
      <c r="F185" s="232" t="s">
        <v>255</v>
      </c>
      <c r="G185" s="220"/>
      <c r="H185" s="233">
        <v>308.64</v>
      </c>
      <c r="I185" s="225"/>
      <c r="J185" s="220"/>
      <c r="K185" s="220"/>
      <c r="L185" s="226"/>
      <c r="M185" s="227"/>
      <c r="N185" s="228"/>
      <c r="O185" s="228"/>
      <c r="P185" s="228"/>
      <c r="Q185" s="228"/>
      <c r="R185" s="228"/>
      <c r="S185" s="228"/>
      <c r="T185" s="229"/>
      <c r="AT185" s="230" t="s">
        <v>141</v>
      </c>
      <c r="AU185" s="230" t="s">
        <v>84</v>
      </c>
      <c r="AV185" s="12" t="s">
        <v>84</v>
      </c>
      <c r="AW185" s="12" t="s">
        <v>143</v>
      </c>
      <c r="AX185" s="12" t="s">
        <v>75</v>
      </c>
      <c r="AY185" s="230" t="s">
        <v>128</v>
      </c>
    </row>
    <row r="186" spans="2:65" s="12" customFormat="1" ht="13.5">
      <c r="B186" s="219"/>
      <c r="C186" s="220"/>
      <c r="D186" s="205" t="s">
        <v>141</v>
      </c>
      <c r="E186" s="231" t="s">
        <v>24</v>
      </c>
      <c r="F186" s="232" t="s">
        <v>256</v>
      </c>
      <c r="G186" s="220"/>
      <c r="H186" s="233">
        <v>400.416</v>
      </c>
      <c r="I186" s="225"/>
      <c r="J186" s="220"/>
      <c r="K186" s="220"/>
      <c r="L186" s="226"/>
      <c r="M186" s="227"/>
      <c r="N186" s="228"/>
      <c r="O186" s="228"/>
      <c r="P186" s="228"/>
      <c r="Q186" s="228"/>
      <c r="R186" s="228"/>
      <c r="S186" s="228"/>
      <c r="T186" s="229"/>
      <c r="AT186" s="230" t="s">
        <v>141</v>
      </c>
      <c r="AU186" s="230" t="s">
        <v>84</v>
      </c>
      <c r="AV186" s="12" t="s">
        <v>84</v>
      </c>
      <c r="AW186" s="12" t="s">
        <v>143</v>
      </c>
      <c r="AX186" s="12" t="s">
        <v>75</v>
      </c>
      <c r="AY186" s="230" t="s">
        <v>128</v>
      </c>
    </row>
    <row r="187" spans="2:65" s="14" customFormat="1" ht="13.5">
      <c r="B187" s="245"/>
      <c r="C187" s="246"/>
      <c r="D187" s="205" t="s">
        <v>141</v>
      </c>
      <c r="E187" s="247" t="s">
        <v>24</v>
      </c>
      <c r="F187" s="248" t="s">
        <v>229</v>
      </c>
      <c r="G187" s="246"/>
      <c r="H187" s="249">
        <v>709.05600000000004</v>
      </c>
      <c r="I187" s="250"/>
      <c r="J187" s="246"/>
      <c r="K187" s="246"/>
      <c r="L187" s="251"/>
      <c r="M187" s="252"/>
      <c r="N187" s="253"/>
      <c r="O187" s="253"/>
      <c r="P187" s="253"/>
      <c r="Q187" s="253"/>
      <c r="R187" s="253"/>
      <c r="S187" s="253"/>
      <c r="T187" s="254"/>
      <c r="AT187" s="255" t="s">
        <v>141</v>
      </c>
      <c r="AU187" s="255" t="s">
        <v>84</v>
      </c>
      <c r="AV187" s="14" t="s">
        <v>154</v>
      </c>
      <c r="AW187" s="14" t="s">
        <v>143</v>
      </c>
      <c r="AX187" s="14" t="s">
        <v>75</v>
      </c>
      <c r="AY187" s="255" t="s">
        <v>128</v>
      </c>
    </row>
    <row r="188" spans="2:65" s="13" customFormat="1" ht="13.5">
      <c r="B188" s="234"/>
      <c r="C188" s="235"/>
      <c r="D188" s="221" t="s">
        <v>141</v>
      </c>
      <c r="E188" s="236" t="s">
        <v>24</v>
      </c>
      <c r="F188" s="237" t="s">
        <v>153</v>
      </c>
      <c r="G188" s="235"/>
      <c r="H188" s="238">
        <v>2075.616</v>
      </c>
      <c r="I188" s="239"/>
      <c r="J188" s="235"/>
      <c r="K188" s="235"/>
      <c r="L188" s="240"/>
      <c r="M188" s="241"/>
      <c r="N188" s="242"/>
      <c r="O188" s="242"/>
      <c r="P188" s="242"/>
      <c r="Q188" s="242"/>
      <c r="R188" s="242"/>
      <c r="S188" s="242"/>
      <c r="T188" s="243"/>
      <c r="AT188" s="244" t="s">
        <v>141</v>
      </c>
      <c r="AU188" s="244" t="s">
        <v>84</v>
      </c>
      <c r="AV188" s="13" t="s">
        <v>135</v>
      </c>
      <c r="AW188" s="13" t="s">
        <v>143</v>
      </c>
      <c r="AX188" s="13" t="s">
        <v>25</v>
      </c>
      <c r="AY188" s="244" t="s">
        <v>128</v>
      </c>
    </row>
    <row r="189" spans="2:65" s="1" customFormat="1" ht="31.5" customHeight="1">
      <c r="B189" s="41"/>
      <c r="C189" s="193" t="s">
        <v>10</v>
      </c>
      <c r="D189" s="193" t="s">
        <v>130</v>
      </c>
      <c r="E189" s="194" t="s">
        <v>257</v>
      </c>
      <c r="F189" s="195" t="s">
        <v>258</v>
      </c>
      <c r="G189" s="196" t="s">
        <v>205</v>
      </c>
      <c r="H189" s="197">
        <v>518.904</v>
      </c>
      <c r="I189" s="198"/>
      <c r="J189" s="199">
        <f>ROUND(I189*H189,2)</f>
        <v>0</v>
      </c>
      <c r="K189" s="195" t="s">
        <v>134</v>
      </c>
      <c r="L189" s="61"/>
      <c r="M189" s="200" t="s">
        <v>24</v>
      </c>
      <c r="N189" s="201" t="s">
        <v>46</v>
      </c>
      <c r="O189" s="42"/>
      <c r="P189" s="202">
        <f>O189*H189</f>
        <v>0</v>
      </c>
      <c r="Q189" s="202">
        <v>0</v>
      </c>
      <c r="R189" s="202">
        <f>Q189*H189</f>
        <v>0</v>
      </c>
      <c r="S189" s="202">
        <v>0</v>
      </c>
      <c r="T189" s="203">
        <f>S189*H189</f>
        <v>0</v>
      </c>
      <c r="AR189" s="24" t="s">
        <v>135</v>
      </c>
      <c r="AT189" s="24" t="s">
        <v>130</v>
      </c>
      <c r="AU189" s="24" t="s">
        <v>84</v>
      </c>
      <c r="AY189" s="24" t="s">
        <v>128</v>
      </c>
      <c r="BE189" s="204">
        <f>IF(N189="základní",J189,0)</f>
        <v>0</v>
      </c>
      <c r="BF189" s="204">
        <f>IF(N189="snížená",J189,0)</f>
        <v>0</v>
      </c>
      <c r="BG189" s="204">
        <f>IF(N189="zákl. přenesená",J189,0)</f>
        <v>0</v>
      </c>
      <c r="BH189" s="204">
        <f>IF(N189="sníž. přenesená",J189,0)</f>
        <v>0</v>
      </c>
      <c r="BI189" s="204">
        <f>IF(N189="nulová",J189,0)</f>
        <v>0</v>
      </c>
      <c r="BJ189" s="24" t="s">
        <v>25</v>
      </c>
      <c r="BK189" s="204">
        <f>ROUND(I189*H189,2)</f>
        <v>0</v>
      </c>
      <c r="BL189" s="24" t="s">
        <v>135</v>
      </c>
      <c r="BM189" s="24" t="s">
        <v>259</v>
      </c>
    </row>
    <row r="190" spans="2:65" s="1" customFormat="1" ht="202.5">
      <c r="B190" s="41"/>
      <c r="C190" s="63"/>
      <c r="D190" s="205" t="s">
        <v>137</v>
      </c>
      <c r="E190" s="63"/>
      <c r="F190" s="206" t="s">
        <v>248</v>
      </c>
      <c r="G190" s="63"/>
      <c r="H190" s="63"/>
      <c r="I190" s="163"/>
      <c r="J190" s="63"/>
      <c r="K190" s="63"/>
      <c r="L190" s="61"/>
      <c r="M190" s="207"/>
      <c r="N190" s="42"/>
      <c r="O190" s="42"/>
      <c r="P190" s="42"/>
      <c r="Q190" s="42"/>
      <c r="R190" s="42"/>
      <c r="S190" s="42"/>
      <c r="T190" s="78"/>
      <c r="AT190" s="24" t="s">
        <v>137</v>
      </c>
      <c r="AU190" s="24" t="s">
        <v>84</v>
      </c>
    </row>
    <row r="191" spans="2:65" s="11" customFormat="1" ht="13.5">
      <c r="B191" s="208"/>
      <c r="C191" s="209"/>
      <c r="D191" s="205" t="s">
        <v>141</v>
      </c>
      <c r="E191" s="210" t="s">
        <v>24</v>
      </c>
      <c r="F191" s="211" t="s">
        <v>249</v>
      </c>
      <c r="G191" s="209"/>
      <c r="H191" s="212" t="s">
        <v>24</v>
      </c>
      <c r="I191" s="213"/>
      <c r="J191" s="209"/>
      <c r="K191" s="209"/>
      <c r="L191" s="214"/>
      <c r="M191" s="215"/>
      <c r="N191" s="216"/>
      <c r="O191" s="216"/>
      <c r="P191" s="216"/>
      <c r="Q191" s="216"/>
      <c r="R191" s="216"/>
      <c r="S191" s="216"/>
      <c r="T191" s="217"/>
      <c r="AT191" s="218" t="s">
        <v>141</v>
      </c>
      <c r="AU191" s="218" t="s">
        <v>84</v>
      </c>
      <c r="AV191" s="11" t="s">
        <v>25</v>
      </c>
      <c r="AW191" s="11" t="s">
        <v>143</v>
      </c>
      <c r="AX191" s="11" t="s">
        <v>75</v>
      </c>
      <c r="AY191" s="218" t="s">
        <v>128</v>
      </c>
    </row>
    <row r="192" spans="2:65" s="12" customFormat="1" ht="13.5">
      <c r="B192" s="219"/>
      <c r="C192" s="220"/>
      <c r="D192" s="205" t="s">
        <v>141</v>
      </c>
      <c r="E192" s="231" t="s">
        <v>24</v>
      </c>
      <c r="F192" s="232" t="s">
        <v>260</v>
      </c>
      <c r="G192" s="220"/>
      <c r="H192" s="233">
        <v>69.468000000000004</v>
      </c>
      <c r="I192" s="225"/>
      <c r="J192" s="220"/>
      <c r="K192" s="220"/>
      <c r="L192" s="226"/>
      <c r="M192" s="227"/>
      <c r="N192" s="228"/>
      <c r="O192" s="228"/>
      <c r="P192" s="228"/>
      <c r="Q192" s="228"/>
      <c r="R192" s="228"/>
      <c r="S192" s="228"/>
      <c r="T192" s="229"/>
      <c r="AT192" s="230" t="s">
        <v>141</v>
      </c>
      <c r="AU192" s="230" t="s">
        <v>84</v>
      </c>
      <c r="AV192" s="12" t="s">
        <v>84</v>
      </c>
      <c r="AW192" s="12" t="s">
        <v>143</v>
      </c>
      <c r="AX192" s="12" t="s">
        <v>75</v>
      </c>
      <c r="AY192" s="230" t="s">
        <v>128</v>
      </c>
    </row>
    <row r="193" spans="2:65" s="12" customFormat="1" ht="13.5">
      <c r="B193" s="219"/>
      <c r="C193" s="220"/>
      <c r="D193" s="205" t="s">
        <v>141</v>
      </c>
      <c r="E193" s="231" t="s">
        <v>24</v>
      </c>
      <c r="F193" s="232" t="s">
        <v>261</v>
      </c>
      <c r="G193" s="220"/>
      <c r="H193" s="233">
        <v>142.10400000000001</v>
      </c>
      <c r="I193" s="225"/>
      <c r="J193" s="220"/>
      <c r="K193" s="220"/>
      <c r="L193" s="226"/>
      <c r="M193" s="227"/>
      <c r="N193" s="228"/>
      <c r="O193" s="228"/>
      <c r="P193" s="228"/>
      <c r="Q193" s="228"/>
      <c r="R193" s="228"/>
      <c r="S193" s="228"/>
      <c r="T193" s="229"/>
      <c r="AT193" s="230" t="s">
        <v>141</v>
      </c>
      <c r="AU193" s="230" t="s">
        <v>84</v>
      </c>
      <c r="AV193" s="12" t="s">
        <v>84</v>
      </c>
      <c r="AW193" s="12" t="s">
        <v>143</v>
      </c>
      <c r="AX193" s="12" t="s">
        <v>75</v>
      </c>
      <c r="AY193" s="230" t="s">
        <v>128</v>
      </c>
    </row>
    <row r="194" spans="2:65" s="12" customFormat="1" ht="13.5">
      <c r="B194" s="219"/>
      <c r="C194" s="220"/>
      <c r="D194" s="205" t="s">
        <v>141</v>
      </c>
      <c r="E194" s="231" t="s">
        <v>24</v>
      </c>
      <c r="F194" s="232" t="s">
        <v>262</v>
      </c>
      <c r="G194" s="220"/>
      <c r="H194" s="233">
        <v>69.12</v>
      </c>
      <c r="I194" s="225"/>
      <c r="J194" s="220"/>
      <c r="K194" s="220"/>
      <c r="L194" s="226"/>
      <c r="M194" s="227"/>
      <c r="N194" s="228"/>
      <c r="O194" s="228"/>
      <c r="P194" s="228"/>
      <c r="Q194" s="228"/>
      <c r="R194" s="228"/>
      <c r="S194" s="228"/>
      <c r="T194" s="229"/>
      <c r="AT194" s="230" t="s">
        <v>141</v>
      </c>
      <c r="AU194" s="230" t="s">
        <v>84</v>
      </c>
      <c r="AV194" s="12" t="s">
        <v>84</v>
      </c>
      <c r="AW194" s="12" t="s">
        <v>143</v>
      </c>
      <c r="AX194" s="12" t="s">
        <v>75</v>
      </c>
      <c r="AY194" s="230" t="s">
        <v>128</v>
      </c>
    </row>
    <row r="195" spans="2:65" s="14" customFormat="1" ht="13.5">
      <c r="B195" s="245"/>
      <c r="C195" s="246"/>
      <c r="D195" s="205" t="s">
        <v>141</v>
      </c>
      <c r="E195" s="247" t="s">
        <v>24</v>
      </c>
      <c r="F195" s="248" t="s">
        <v>224</v>
      </c>
      <c r="G195" s="246"/>
      <c r="H195" s="249">
        <v>280.69200000000001</v>
      </c>
      <c r="I195" s="250"/>
      <c r="J195" s="246"/>
      <c r="K195" s="246"/>
      <c r="L195" s="251"/>
      <c r="M195" s="252"/>
      <c r="N195" s="253"/>
      <c r="O195" s="253"/>
      <c r="P195" s="253"/>
      <c r="Q195" s="253"/>
      <c r="R195" s="253"/>
      <c r="S195" s="253"/>
      <c r="T195" s="254"/>
      <c r="AT195" s="255" t="s">
        <v>141</v>
      </c>
      <c r="AU195" s="255" t="s">
        <v>84</v>
      </c>
      <c r="AV195" s="14" t="s">
        <v>154</v>
      </c>
      <c r="AW195" s="14" t="s">
        <v>143</v>
      </c>
      <c r="AX195" s="14" t="s">
        <v>75</v>
      </c>
      <c r="AY195" s="255" t="s">
        <v>128</v>
      </c>
    </row>
    <row r="196" spans="2:65" s="12" customFormat="1" ht="13.5">
      <c r="B196" s="219"/>
      <c r="C196" s="220"/>
      <c r="D196" s="205" t="s">
        <v>141</v>
      </c>
      <c r="E196" s="231" t="s">
        <v>24</v>
      </c>
      <c r="F196" s="232" t="s">
        <v>263</v>
      </c>
      <c r="G196" s="220"/>
      <c r="H196" s="233">
        <v>43.74</v>
      </c>
      <c r="I196" s="225"/>
      <c r="J196" s="220"/>
      <c r="K196" s="220"/>
      <c r="L196" s="226"/>
      <c r="M196" s="227"/>
      <c r="N196" s="228"/>
      <c r="O196" s="228"/>
      <c r="P196" s="228"/>
      <c r="Q196" s="228"/>
      <c r="R196" s="228"/>
      <c r="S196" s="228"/>
      <c r="T196" s="229"/>
      <c r="AT196" s="230" t="s">
        <v>141</v>
      </c>
      <c r="AU196" s="230" t="s">
        <v>84</v>
      </c>
      <c r="AV196" s="12" t="s">
        <v>84</v>
      </c>
      <c r="AW196" s="12" t="s">
        <v>143</v>
      </c>
      <c r="AX196" s="12" t="s">
        <v>75</v>
      </c>
      <c r="AY196" s="230" t="s">
        <v>128</v>
      </c>
    </row>
    <row r="197" spans="2:65" s="12" customFormat="1" ht="13.5">
      <c r="B197" s="219"/>
      <c r="C197" s="220"/>
      <c r="D197" s="205" t="s">
        <v>141</v>
      </c>
      <c r="E197" s="231" t="s">
        <v>24</v>
      </c>
      <c r="F197" s="232" t="s">
        <v>264</v>
      </c>
      <c r="G197" s="220"/>
      <c r="H197" s="233">
        <v>17.207999999999998</v>
      </c>
      <c r="I197" s="225"/>
      <c r="J197" s="220"/>
      <c r="K197" s="220"/>
      <c r="L197" s="226"/>
      <c r="M197" s="227"/>
      <c r="N197" s="228"/>
      <c r="O197" s="228"/>
      <c r="P197" s="228"/>
      <c r="Q197" s="228"/>
      <c r="R197" s="228"/>
      <c r="S197" s="228"/>
      <c r="T197" s="229"/>
      <c r="AT197" s="230" t="s">
        <v>141</v>
      </c>
      <c r="AU197" s="230" t="s">
        <v>84</v>
      </c>
      <c r="AV197" s="12" t="s">
        <v>84</v>
      </c>
      <c r="AW197" s="12" t="s">
        <v>143</v>
      </c>
      <c r="AX197" s="12" t="s">
        <v>75</v>
      </c>
      <c r="AY197" s="230" t="s">
        <v>128</v>
      </c>
    </row>
    <row r="198" spans="2:65" s="14" customFormat="1" ht="13.5">
      <c r="B198" s="245"/>
      <c r="C198" s="246"/>
      <c r="D198" s="205" t="s">
        <v>141</v>
      </c>
      <c r="E198" s="247" t="s">
        <v>24</v>
      </c>
      <c r="F198" s="248" t="s">
        <v>226</v>
      </c>
      <c r="G198" s="246"/>
      <c r="H198" s="249">
        <v>60.948</v>
      </c>
      <c r="I198" s="250"/>
      <c r="J198" s="246"/>
      <c r="K198" s="246"/>
      <c r="L198" s="251"/>
      <c r="M198" s="252"/>
      <c r="N198" s="253"/>
      <c r="O198" s="253"/>
      <c r="P198" s="253"/>
      <c r="Q198" s="253"/>
      <c r="R198" s="253"/>
      <c r="S198" s="253"/>
      <c r="T198" s="254"/>
      <c r="AT198" s="255" t="s">
        <v>141</v>
      </c>
      <c r="AU198" s="255" t="s">
        <v>84</v>
      </c>
      <c r="AV198" s="14" t="s">
        <v>154</v>
      </c>
      <c r="AW198" s="14" t="s">
        <v>143</v>
      </c>
      <c r="AX198" s="14" t="s">
        <v>75</v>
      </c>
      <c r="AY198" s="255" t="s">
        <v>128</v>
      </c>
    </row>
    <row r="199" spans="2:65" s="12" customFormat="1" ht="13.5">
      <c r="B199" s="219"/>
      <c r="C199" s="220"/>
      <c r="D199" s="205" t="s">
        <v>141</v>
      </c>
      <c r="E199" s="231" t="s">
        <v>24</v>
      </c>
      <c r="F199" s="232" t="s">
        <v>265</v>
      </c>
      <c r="G199" s="220"/>
      <c r="H199" s="233">
        <v>77.16</v>
      </c>
      <c r="I199" s="225"/>
      <c r="J199" s="220"/>
      <c r="K199" s="220"/>
      <c r="L199" s="226"/>
      <c r="M199" s="227"/>
      <c r="N199" s="228"/>
      <c r="O199" s="228"/>
      <c r="P199" s="228"/>
      <c r="Q199" s="228"/>
      <c r="R199" s="228"/>
      <c r="S199" s="228"/>
      <c r="T199" s="229"/>
      <c r="AT199" s="230" t="s">
        <v>141</v>
      </c>
      <c r="AU199" s="230" t="s">
        <v>84</v>
      </c>
      <c r="AV199" s="12" t="s">
        <v>84</v>
      </c>
      <c r="AW199" s="12" t="s">
        <v>143</v>
      </c>
      <c r="AX199" s="12" t="s">
        <v>75</v>
      </c>
      <c r="AY199" s="230" t="s">
        <v>128</v>
      </c>
    </row>
    <row r="200" spans="2:65" s="12" customFormat="1" ht="13.5">
      <c r="B200" s="219"/>
      <c r="C200" s="220"/>
      <c r="D200" s="205" t="s">
        <v>141</v>
      </c>
      <c r="E200" s="231" t="s">
        <v>24</v>
      </c>
      <c r="F200" s="232" t="s">
        <v>266</v>
      </c>
      <c r="G200" s="220"/>
      <c r="H200" s="233">
        <v>100.104</v>
      </c>
      <c r="I200" s="225"/>
      <c r="J200" s="220"/>
      <c r="K200" s="220"/>
      <c r="L200" s="226"/>
      <c r="M200" s="227"/>
      <c r="N200" s="228"/>
      <c r="O200" s="228"/>
      <c r="P200" s="228"/>
      <c r="Q200" s="228"/>
      <c r="R200" s="228"/>
      <c r="S200" s="228"/>
      <c r="T200" s="229"/>
      <c r="AT200" s="230" t="s">
        <v>141</v>
      </c>
      <c r="AU200" s="230" t="s">
        <v>84</v>
      </c>
      <c r="AV200" s="12" t="s">
        <v>84</v>
      </c>
      <c r="AW200" s="12" t="s">
        <v>143</v>
      </c>
      <c r="AX200" s="12" t="s">
        <v>75</v>
      </c>
      <c r="AY200" s="230" t="s">
        <v>128</v>
      </c>
    </row>
    <row r="201" spans="2:65" s="14" customFormat="1" ht="13.5">
      <c r="B201" s="245"/>
      <c r="C201" s="246"/>
      <c r="D201" s="205" t="s">
        <v>141</v>
      </c>
      <c r="E201" s="247" t="s">
        <v>24</v>
      </c>
      <c r="F201" s="248" t="s">
        <v>229</v>
      </c>
      <c r="G201" s="246"/>
      <c r="H201" s="249">
        <v>177.26400000000001</v>
      </c>
      <c r="I201" s="250"/>
      <c r="J201" s="246"/>
      <c r="K201" s="246"/>
      <c r="L201" s="251"/>
      <c r="M201" s="252"/>
      <c r="N201" s="253"/>
      <c r="O201" s="253"/>
      <c r="P201" s="253"/>
      <c r="Q201" s="253"/>
      <c r="R201" s="253"/>
      <c r="S201" s="253"/>
      <c r="T201" s="254"/>
      <c r="AT201" s="255" t="s">
        <v>141</v>
      </c>
      <c r="AU201" s="255" t="s">
        <v>84</v>
      </c>
      <c r="AV201" s="14" t="s">
        <v>154</v>
      </c>
      <c r="AW201" s="14" t="s">
        <v>143</v>
      </c>
      <c r="AX201" s="14" t="s">
        <v>75</v>
      </c>
      <c r="AY201" s="255" t="s">
        <v>128</v>
      </c>
    </row>
    <row r="202" spans="2:65" s="13" customFormat="1" ht="13.5">
      <c r="B202" s="234"/>
      <c r="C202" s="235"/>
      <c r="D202" s="221" t="s">
        <v>141</v>
      </c>
      <c r="E202" s="236" t="s">
        <v>24</v>
      </c>
      <c r="F202" s="237" t="s">
        <v>153</v>
      </c>
      <c r="G202" s="235"/>
      <c r="H202" s="238">
        <v>518.904</v>
      </c>
      <c r="I202" s="239"/>
      <c r="J202" s="235"/>
      <c r="K202" s="235"/>
      <c r="L202" s="240"/>
      <c r="M202" s="241"/>
      <c r="N202" s="242"/>
      <c r="O202" s="242"/>
      <c r="P202" s="242"/>
      <c r="Q202" s="242"/>
      <c r="R202" s="242"/>
      <c r="S202" s="242"/>
      <c r="T202" s="243"/>
      <c r="AT202" s="244" t="s">
        <v>141</v>
      </c>
      <c r="AU202" s="244" t="s">
        <v>84</v>
      </c>
      <c r="AV202" s="13" t="s">
        <v>135</v>
      </c>
      <c r="AW202" s="13" t="s">
        <v>143</v>
      </c>
      <c r="AX202" s="13" t="s">
        <v>25</v>
      </c>
      <c r="AY202" s="244" t="s">
        <v>128</v>
      </c>
    </row>
    <row r="203" spans="2:65" s="1" customFormat="1" ht="31.5" customHeight="1">
      <c r="B203" s="41"/>
      <c r="C203" s="193" t="s">
        <v>267</v>
      </c>
      <c r="D203" s="193" t="s">
        <v>130</v>
      </c>
      <c r="E203" s="194" t="s">
        <v>268</v>
      </c>
      <c r="F203" s="195" t="s">
        <v>269</v>
      </c>
      <c r="G203" s="196" t="s">
        <v>205</v>
      </c>
      <c r="H203" s="197">
        <v>518.904</v>
      </c>
      <c r="I203" s="198"/>
      <c r="J203" s="199">
        <f>ROUND(I203*H203,2)</f>
        <v>0</v>
      </c>
      <c r="K203" s="195" t="s">
        <v>134</v>
      </c>
      <c r="L203" s="61"/>
      <c r="M203" s="200" t="s">
        <v>24</v>
      </c>
      <c r="N203" s="201" t="s">
        <v>46</v>
      </c>
      <c r="O203" s="42"/>
      <c r="P203" s="202">
        <f>O203*H203</f>
        <v>0</v>
      </c>
      <c r="Q203" s="202">
        <v>0</v>
      </c>
      <c r="R203" s="202">
        <f>Q203*H203</f>
        <v>0</v>
      </c>
      <c r="S203" s="202">
        <v>0</v>
      </c>
      <c r="T203" s="203">
        <f>S203*H203</f>
        <v>0</v>
      </c>
      <c r="AR203" s="24" t="s">
        <v>135</v>
      </c>
      <c r="AT203" s="24" t="s">
        <v>130</v>
      </c>
      <c r="AU203" s="24" t="s">
        <v>84</v>
      </c>
      <c r="AY203" s="24" t="s">
        <v>128</v>
      </c>
      <c r="BE203" s="204">
        <f>IF(N203="základní",J203,0)</f>
        <v>0</v>
      </c>
      <c r="BF203" s="204">
        <f>IF(N203="snížená",J203,0)</f>
        <v>0</v>
      </c>
      <c r="BG203" s="204">
        <f>IF(N203="zákl. přenesená",J203,0)</f>
        <v>0</v>
      </c>
      <c r="BH203" s="204">
        <f>IF(N203="sníž. přenesená",J203,0)</f>
        <v>0</v>
      </c>
      <c r="BI203" s="204">
        <f>IF(N203="nulová",J203,0)</f>
        <v>0</v>
      </c>
      <c r="BJ203" s="24" t="s">
        <v>25</v>
      </c>
      <c r="BK203" s="204">
        <f>ROUND(I203*H203,2)</f>
        <v>0</v>
      </c>
      <c r="BL203" s="24" t="s">
        <v>135</v>
      </c>
      <c r="BM203" s="24" t="s">
        <v>270</v>
      </c>
    </row>
    <row r="204" spans="2:65" s="1" customFormat="1" ht="202.5">
      <c r="B204" s="41"/>
      <c r="C204" s="63"/>
      <c r="D204" s="221" t="s">
        <v>137</v>
      </c>
      <c r="E204" s="63"/>
      <c r="F204" s="256" t="s">
        <v>248</v>
      </c>
      <c r="G204" s="63"/>
      <c r="H204" s="63"/>
      <c r="I204" s="163"/>
      <c r="J204" s="63"/>
      <c r="K204" s="63"/>
      <c r="L204" s="61"/>
      <c r="M204" s="207"/>
      <c r="N204" s="42"/>
      <c r="O204" s="42"/>
      <c r="P204" s="42"/>
      <c r="Q204" s="42"/>
      <c r="R204" s="42"/>
      <c r="S204" s="42"/>
      <c r="T204" s="78"/>
      <c r="AT204" s="24" t="s">
        <v>137</v>
      </c>
      <c r="AU204" s="24" t="s">
        <v>84</v>
      </c>
    </row>
    <row r="205" spans="2:65" s="1" customFormat="1" ht="22.5" customHeight="1">
      <c r="B205" s="41"/>
      <c r="C205" s="193" t="s">
        <v>271</v>
      </c>
      <c r="D205" s="193" t="s">
        <v>130</v>
      </c>
      <c r="E205" s="194" t="s">
        <v>272</v>
      </c>
      <c r="F205" s="195" t="s">
        <v>273</v>
      </c>
      <c r="G205" s="196" t="s">
        <v>172</v>
      </c>
      <c r="H205" s="197">
        <v>15</v>
      </c>
      <c r="I205" s="198"/>
      <c r="J205" s="199">
        <f>ROUND(I205*H205,2)</f>
        <v>0</v>
      </c>
      <c r="K205" s="195" t="s">
        <v>24</v>
      </c>
      <c r="L205" s="61"/>
      <c r="M205" s="200" t="s">
        <v>24</v>
      </c>
      <c r="N205" s="201" t="s">
        <v>46</v>
      </c>
      <c r="O205" s="42"/>
      <c r="P205" s="202">
        <f>O205*H205</f>
        <v>0</v>
      </c>
      <c r="Q205" s="202">
        <v>1.7500000000000002E-2</v>
      </c>
      <c r="R205" s="202">
        <f>Q205*H205</f>
        <v>0.26250000000000001</v>
      </c>
      <c r="S205" s="202">
        <v>0</v>
      </c>
      <c r="T205" s="203">
        <f>S205*H205</f>
        <v>0</v>
      </c>
      <c r="AR205" s="24" t="s">
        <v>135</v>
      </c>
      <c r="AT205" s="24" t="s">
        <v>130</v>
      </c>
      <c r="AU205" s="24" t="s">
        <v>84</v>
      </c>
      <c r="AY205" s="24" t="s">
        <v>128</v>
      </c>
      <c r="BE205" s="204">
        <f>IF(N205="základní",J205,0)</f>
        <v>0</v>
      </c>
      <c r="BF205" s="204">
        <f>IF(N205="snížená",J205,0)</f>
        <v>0</v>
      </c>
      <c r="BG205" s="204">
        <f>IF(N205="zákl. přenesená",J205,0)</f>
        <v>0</v>
      </c>
      <c r="BH205" s="204">
        <f>IF(N205="sníž. přenesená",J205,0)</f>
        <v>0</v>
      </c>
      <c r="BI205" s="204">
        <f>IF(N205="nulová",J205,0)</f>
        <v>0</v>
      </c>
      <c r="BJ205" s="24" t="s">
        <v>25</v>
      </c>
      <c r="BK205" s="204">
        <f>ROUND(I205*H205,2)</f>
        <v>0</v>
      </c>
      <c r="BL205" s="24" t="s">
        <v>135</v>
      </c>
      <c r="BM205" s="24" t="s">
        <v>274</v>
      </c>
    </row>
    <row r="206" spans="2:65" s="1" customFormat="1" ht="27">
      <c r="B206" s="41"/>
      <c r="C206" s="63"/>
      <c r="D206" s="205" t="s">
        <v>139</v>
      </c>
      <c r="E206" s="63"/>
      <c r="F206" s="206" t="s">
        <v>275</v>
      </c>
      <c r="G206" s="63"/>
      <c r="H206" s="63"/>
      <c r="I206" s="163"/>
      <c r="J206" s="63"/>
      <c r="K206" s="63"/>
      <c r="L206" s="61"/>
      <c r="M206" s="207"/>
      <c r="N206" s="42"/>
      <c r="O206" s="42"/>
      <c r="P206" s="42"/>
      <c r="Q206" s="42"/>
      <c r="R206" s="42"/>
      <c r="S206" s="42"/>
      <c r="T206" s="78"/>
      <c r="AT206" s="24" t="s">
        <v>139</v>
      </c>
      <c r="AU206" s="24" t="s">
        <v>84</v>
      </c>
    </row>
    <row r="207" spans="2:65" s="12" customFormat="1" ht="13.5">
      <c r="B207" s="219"/>
      <c r="C207" s="220"/>
      <c r="D207" s="221" t="s">
        <v>141</v>
      </c>
      <c r="E207" s="222" t="s">
        <v>24</v>
      </c>
      <c r="F207" s="223" t="s">
        <v>276</v>
      </c>
      <c r="G207" s="220"/>
      <c r="H207" s="224">
        <v>15</v>
      </c>
      <c r="I207" s="225"/>
      <c r="J207" s="220"/>
      <c r="K207" s="220"/>
      <c r="L207" s="226"/>
      <c r="M207" s="227"/>
      <c r="N207" s="228"/>
      <c r="O207" s="228"/>
      <c r="P207" s="228"/>
      <c r="Q207" s="228"/>
      <c r="R207" s="228"/>
      <c r="S207" s="228"/>
      <c r="T207" s="229"/>
      <c r="AT207" s="230" t="s">
        <v>141</v>
      </c>
      <c r="AU207" s="230" t="s">
        <v>84</v>
      </c>
      <c r="AV207" s="12" t="s">
        <v>84</v>
      </c>
      <c r="AW207" s="12" t="s">
        <v>143</v>
      </c>
      <c r="AX207" s="12" t="s">
        <v>25</v>
      </c>
      <c r="AY207" s="230" t="s">
        <v>128</v>
      </c>
    </row>
    <row r="208" spans="2:65" s="1" customFormat="1" ht="31.5" customHeight="1">
      <c r="B208" s="41"/>
      <c r="C208" s="193" t="s">
        <v>277</v>
      </c>
      <c r="D208" s="193" t="s">
        <v>130</v>
      </c>
      <c r="E208" s="194" t="s">
        <v>278</v>
      </c>
      <c r="F208" s="195" t="s">
        <v>279</v>
      </c>
      <c r="G208" s="196" t="s">
        <v>133</v>
      </c>
      <c r="H208" s="197">
        <v>4074.3</v>
      </c>
      <c r="I208" s="198"/>
      <c r="J208" s="199">
        <f>ROUND(I208*H208,2)</f>
        <v>0</v>
      </c>
      <c r="K208" s="195" t="s">
        <v>134</v>
      </c>
      <c r="L208" s="61"/>
      <c r="M208" s="200" t="s">
        <v>24</v>
      </c>
      <c r="N208" s="201" t="s">
        <v>46</v>
      </c>
      <c r="O208" s="42"/>
      <c r="P208" s="202">
        <f>O208*H208</f>
        <v>0</v>
      </c>
      <c r="Q208" s="202">
        <v>2.0100000000000001E-3</v>
      </c>
      <c r="R208" s="202">
        <f>Q208*H208</f>
        <v>8.1893430000000009</v>
      </c>
      <c r="S208" s="202">
        <v>0</v>
      </c>
      <c r="T208" s="203">
        <f>S208*H208</f>
        <v>0</v>
      </c>
      <c r="AR208" s="24" t="s">
        <v>135</v>
      </c>
      <c r="AT208" s="24" t="s">
        <v>130</v>
      </c>
      <c r="AU208" s="24" t="s">
        <v>84</v>
      </c>
      <c r="AY208" s="24" t="s">
        <v>128</v>
      </c>
      <c r="BE208" s="204">
        <f>IF(N208="základní",J208,0)</f>
        <v>0</v>
      </c>
      <c r="BF208" s="204">
        <f>IF(N208="snížená",J208,0)</f>
        <v>0</v>
      </c>
      <c r="BG208" s="204">
        <f>IF(N208="zákl. přenesená",J208,0)</f>
        <v>0</v>
      </c>
      <c r="BH208" s="204">
        <f>IF(N208="sníž. přenesená",J208,0)</f>
        <v>0</v>
      </c>
      <c r="BI208" s="204">
        <f>IF(N208="nulová",J208,0)</f>
        <v>0</v>
      </c>
      <c r="BJ208" s="24" t="s">
        <v>25</v>
      </c>
      <c r="BK208" s="204">
        <f>ROUND(I208*H208,2)</f>
        <v>0</v>
      </c>
      <c r="BL208" s="24" t="s">
        <v>135</v>
      </c>
      <c r="BM208" s="24" t="s">
        <v>280</v>
      </c>
    </row>
    <row r="209" spans="2:65" s="1" customFormat="1" ht="148.5">
      <c r="B209" s="41"/>
      <c r="C209" s="63"/>
      <c r="D209" s="205" t="s">
        <v>137</v>
      </c>
      <c r="E209" s="63"/>
      <c r="F209" s="206" t="s">
        <v>281</v>
      </c>
      <c r="G209" s="63"/>
      <c r="H209" s="63"/>
      <c r="I209" s="163"/>
      <c r="J209" s="63"/>
      <c r="K209" s="63"/>
      <c r="L209" s="61"/>
      <c r="M209" s="207"/>
      <c r="N209" s="42"/>
      <c r="O209" s="42"/>
      <c r="P209" s="42"/>
      <c r="Q209" s="42"/>
      <c r="R209" s="42"/>
      <c r="S209" s="42"/>
      <c r="T209" s="78"/>
      <c r="AT209" s="24" t="s">
        <v>137</v>
      </c>
      <c r="AU209" s="24" t="s">
        <v>84</v>
      </c>
    </row>
    <row r="210" spans="2:65" s="11" customFormat="1" ht="13.5">
      <c r="B210" s="208"/>
      <c r="C210" s="209"/>
      <c r="D210" s="205" t="s">
        <v>141</v>
      </c>
      <c r="E210" s="210" t="s">
        <v>24</v>
      </c>
      <c r="F210" s="211" t="s">
        <v>282</v>
      </c>
      <c r="G210" s="209"/>
      <c r="H210" s="212" t="s">
        <v>24</v>
      </c>
      <c r="I210" s="213"/>
      <c r="J210" s="209"/>
      <c r="K210" s="209"/>
      <c r="L210" s="214"/>
      <c r="M210" s="215"/>
      <c r="N210" s="216"/>
      <c r="O210" s="216"/>
      <c r="P210" s="216"/>
      <c r="Q210" s="216"/>
      <c r="R210" s="216"/>
      <c r="S210" s="216"/>
      <c r="T210" s="217"/>
      <c r="AT210" s="218" t="s">
        <v>141</v>
      </c>
      <c r="AU210" s="218" t="s">
        <v>84</v>
      </c>
      <c r="AV210" s="11" t="s">
        <v>25</v>
      </c>
      <c r="AW210" s="11" t="s">
        <v>143</v>
      </c>
      <c r="AX210" s="11" t="s">
        <v>75</v>
      </c>
      <c r="AY210" s="218" t="s">
        <v>128</v>
      </c>
    </row>
    <row r="211" spans="2:65" s="12" customFormat="1" ht="13.5">
      <c r="B211" s="219"/>
      <c r="C211" s="220"/>
      <c r="D211" s="205" t="s">
        <v>141</v>
      </c>
      <c r="E211" s="231" t="s">
        <v>24</v>
      </c>
      <c r="F211" s="232" t="s">
        <v>283</v>
      </c>
      <c r="G211" s="220"/>
      <c r="H211" s="233">
        <v>2022.6</v>
      </c>
      <c r="I211" s="225"/>
      <c r="J211" s="220"/>
      <c r="K211" s="220"/>
      <c r="L211" s="226"/>
      <c r="M211" s="227"/>
      <c r="N211" s="228"/>
      <c r="O211" s="228"/>
      <c r="P211" s="228"/>
      <c r="Q211" s="228"/>
      <c r="R211" s="228"/>
      <c r="S211" s="228"/>
      <c r="T211" s="229"/>
      <c r="AT211" s="230" t="s">
        <v>141</v>
      </c>
      <c r="AU211" s="230" t="s">
        <v>84</v>
      </c>
      <c r="AV211" s="12" t="s">
        <v>84</v>
      </c>
      <c r="AW211" s="12" t="s">
        <v>143</v>
      </c>
      <c r="AX211" s="12" t="s">
        <v>75</v>
      </c>
      <c r="AY211" s="230" t="s">
        <v>128</v>
      </c>
    </row>
    <row r="212" spans="2:65" s="12" customFormat="1" ht="13.5">
      <c r="B212" s="219"/>
      <c r="C212" s="220"/>
      <c r="D212" s="205" t="s">
        <v>141</v>
      </c>
      <c r="E212" s="231" t="s">
        <v>24</v>
      </c>
      <c r="F212" s="232" t="s">
        <v>284</v>
      </c>
      <c r="G212" s="220"/>
      <c r="H212" s="233">
        <v>509.7</v>
      </c>
      <c r="I212" s="225"/>
      <c r="J212" s="220"/>
      <c r="K212" s="220"/>
      <c r="L212" s="226"/>
      <c r="M212" s="227"/>
      <c r="N212" s="228"/>
      <c r="O212" s="228"/>
      <c r="P212" s="228"/>
      <c r="Q212" s="228"/>
      <c r="R212" s="228"/>
      <c r="S212" s="228"/>
      <c r="T212" s="229"/>
      <c r="AT212" s="230" t="s">
        <v>141</v>
      </c>
      <c r="AU212" s="230" t="s">
        <v>84</v>
      </c>
      <c r="AV212" s="12" t="s">
        <v>84</v>
      </c>
      <c r="AW212" s="12" t="s">
        <v>143</v>
      </c>
      <c r="AX212" s="12" t="s">
        <v>75</v>
      </c>
      <c r="AY212" s="230" t="s">
        <v>128</v>
      </c>
    </row>
    <row r="213" spans="2:65" s="12" customFormat="1" ht="13.5">
      <c r="B213" s="219"/>
      <c r="C213" s="220"/>
      <c r="D213" s="205" t="s">
        <v>141</v>
      </c>
      <c r="E213" s="231" t="s">
        <v>24</v>
      </c>
      <c r="F213" s="232" t="s">
        <v>285</v>
      </c>
      <c r="G213" s="220"/>
      <c r="H213" s="233">
        <v>1542</v>
      </c>
      <c r="I213" s="225"/>
      <c r="J213" s="220"/>
      <c r="K213" s="220"/>
      <c r="L213" s="226"/>
      <c r="M213" s="227"/>
      <c r="N213" s="228"/>
      <c r="O213" s="228"/>
      <c r="P213" s="228"/>
      <c r="Q213" s="228"/>
      <c r="R213" s="228"/>
      <c r="S213" s="228"/>
      <c r="T213" s="229"/>
      <c r="AT213" s="230" t="s">
        <v>141</v>
      </c>
      <c r="AU213" s="230" t="s">
        <v>84</v>
      </c>
      <c r="AV213" s="12" t="s">
        <v>84</v>
      </c>
      <c r="AW213" s="12" t="s">
        <v>143</v>
      </c>
      <c r="AX213" s="12" t="s">
        <v>75</v>
      </c>
      <c r="AY213" s="230" t="s">
        <v>128</v>
      </c>
    </row>
    <row r="214" spans="2:65" s="13" customFormat="1" ht="13.5">
      <c r="B214" s="234"/>
      <c r="C214" s="235"/>
      <c r="D214" s="221" t="s">
        <v>141</v>
      </c>
      <c r="E214" s="236" t="s">
        <v>24</v>
      </c>
      <c r="F214" s="237" t="s">
        <v>153</v>
      </c>
      <c r="G214" s="235"/>
      <c r="H214" s="238">
        <v>4074.3</v>
      </c>
      <c r="I214" s="239"/>
      <c r="J214" s="235"/>
      <c r="K214" s="235"/>
      <c r="L214" s="240"/>
      <c r="M214" s="241"/>
      <c r="N214" s="242"/>
      <c r="O214" s="242"/>
      <c r="P214" s="242"/>
      <c r="Q214" s="242"/>
      <c r="R214" s="242"/>
      <c r="S214" s="242"/>
      <c r="T214" s="243"/>
      <c r="AT214" s="244" t="s">
        <v>141</v>
      </c>
      <c r="AU214" s="244" t="s">
        <v>84</v>
      </c>
      <c r="AV214" s="13" t="s">
        <v>135</v>
      </c>
      <c r="AW214" s="13" t="s">
        <v>143</v>
      </c>
      <c r="AX214" s="13" t="s">
        <v>25</v>
      </c>
      <c r="AY214" s="244" t="s">
        <v>128</v>
      </c>
    </row>
    <row r="215" spans="2:65" s="1" customFormat="1" ht="31.5" customHeight="1">
      <c r="B215" s="41"/>
      <c r="C215" s="193" t="s">
        <v>286</v>
      </c>
      <c r="D215" s="193" t="s">
        <v>130</v>
      </c>
      <c r="E215" s="194" t="s">
        <v>287</v>
      </c>
      <c r="F215" s="195" t="s">
        <v>288</v>
      </c>
      <c r="G215" s="196" t="s">
        <v>133</v>
      </c>
      <c r="H215" s="197">
        <v>648</v>
      </c>
      <c r="I215" s="198"/>
      <c r="J215" s="199">
        <f>ROUND(I215*H215,2)</f>
        <v>0</v>
      </c>
      <c r="K215" s="195" t="s">
        <v>134</v>
      </c>
      <c r="L215" s="61"/>
      <c r="M215" s="200" t="s">
        <v>24</v>
      </c>
      <c r="N215" s="201" t="s">
        <v>46</v>
      </c>
      <c r="O215" s="42"/>
      <c r="P215" s="202">
        <f>O215*H215</f>
        <v>0</v>
      </c>
      <c r="Q215" s="202">
        <v>2.0799999999999998E-3</v>
      </c>
      <c r="R215" s="202">
        <f>Q215*H215</f>
        <v>1.3478399999999999</v>
      </c>
      <c r="S215" s="202">
        <v>0</v>
      </c>
      <c r="T215" s="203">
        <f>S215*H215</f>
        <v>0</v>
      </c>
      <c r="AR215" s="24" t="s">
        <v>135</v>
      </c>
      <c r="AT215" s="24" t="s">
        <v>130</v>
      </c>
      <c r="AU215" s="24" t="s">
        <v>84</v>
      </c>
      <c r="AY215" s="24" t="s">
        <v>128</v>
      </c>
      <c r="BE215" s="204">
        <f>IF(N215="základní",J215,0)</f>
        <v>0</v>
      </c>
      <c r="BF215" s="204">
        <f>IF(N215="snížená",J215,0)</f>
        <v>0</v>
      </c>
      <c r="BG215" s="204">
        <f>IF(N215="zákl. přenesená",J215,0)</f>
        <v>0</v>
      </c>
      <c r="BH215" s="204">
        <f>IF(N215="sníž. přenesená",J215,0)</f>
        <v>0</v>
      </c>
      <c r="BI215" s="204">
        <f>IF(N215="nulová",J215,0)</f>
        <v>0</v>
      </c>
      <c r="BJ215" s="24" t="s">
        <v>25</v>
      </c>
      <c r="BK215" s="204">
        <f>ROUND(I215*H215,2)</f>
        <v>0</v>
      </c>
      <c r="BL215" s="24" t="s">
        <v>135</v>
      </c>
      <c r="BM215" s="24" t="s">
        <v>289</v>
      </c>
    </row>
    <row r="216" spans="2:65" s="1" customFormat="1" ht="148.5">
      <c r="B216" s="41"/>
      <c r="C216" s="63"/>
      <c r="D216" s="205" t="s">
        <v>137</v>
      </c>
      <c r="E216" s="63"/>
      <c r="F216" s="206" t="s">
        <v>281</v>
      </c>
      <c r="G216" s="63"/>
      <c r="H216" s="63"/>
      <c r="I216" s="163"/>
      <c r="J216" s="63"/>
      <c r="K216" s="63"/>
      <c r="L216" s="61"/>
      <c r="M216" s="207"/>
      <c r="N216" s="42"/>
      <c r="O216" s="42"/>
      <c r="P216" s="42"/>
      <c r="Q216" s="42"/>
      <c r="R216" s="42"/>
      <c r="S216" s="42"/>
      <c r="T216" s="78"/>
      <c r="AT216" s="24" t="s">
        <v>137</v>
      </c>
      <c r="AU216" s="24" t="s">
        <v>84</v>
      </c>
    </row>
    <row r="217" spans="2:65" s="11" customFormat="1" ht="13.5">
      <c r="B217" s="208"/>
      <c r="C217" s="209"/>
      <c r="D217" s="205" t="s">
        <v>141</v>
      </c>
      <c r="E217" s="210" t="s">
        <v>24</v>
      </c>
      <c r="F217" s="211" t="s">
        <v>282</v>
      </c>
      <c r="G217" s="209"/>
      <c r="H217" s="212" t="s">
        <v>24</v>
      </c>
      <c r="I217" s="213"/>
      <c r="J217" s="209"/>
      <c r="K217" s="209"/>
      <c r="L217" s="214"/>
      <c r="M217" s="215"/>
      <c r="N217" s="216"/>
      <c r="O217" s="216"/>
      <c r="P217" s="216"/>
      <c r="Q217" s="216"/>
      <c r="R217" s="216"/>
      <c r="S217" s="216"/>
      <c r="T217" s="217"/>
      <c r="AT217" s="218" t="s">
        <v>141</v>
      </c>
      <c r="AU217" s="218" t="s">
        <v>84</v>
      </c>
      <c r="AV217" s="11" t="s">
        <v>25</v>
      </c>
      <c r="AW217" s="11" t="s">
        <v>143</v>
      </c>
      <c r="AX217" s="11" t="s">
        <v>75</v>
      </c>
      <c r="AY217" s="218" t="s">
        <v>128</v>
      </c>
    </row>
    <row r="218" spans="2:65" s="12" customFormat="1" ht="13.5">
      <c r="B218" s="219"/>
      <c r="C218" s="220"/>
      <c r="D218" s="221" t="s">
        <v>141</v>
      </c>
      <c r="E218" s="222" t="s">
        <v>24</v>
      </c>
      <c r="F218" s="223" t="s">
        <v>290</v>
      </c>
      <c r="G218" s="220"/>
      <c r="H218" s="224">
        <v>648</v>
      </c>
      <c r="I218" s="225"/>
      <c r="J218" s="220"/>
      <c r="K218" s="220"/>
      <c r="L218" s="226"/>
      <c r="M218" s="227"/>
      <c r="N218" s="228"/>
      <c r="O218" s="228"/>
      <c r="P218" s="228"/>
      <c r="Q218" s="228"/>
      <c r="R218" s="228"/>
      <c r="S218" s="228"/>
      <c r="T218" s="229"/>
      <c r="AT218" s="230" t="s">
        <v>141</v>
      </c>
      <c r="AU218" s="230" t="s">
        <v>84</v>
      </c>
      <c r="AV218" s="12" t="s">
        <v>84</v>
      </c>
      <c r="AW218" s="12" t="s">
        <v>143</v>
      </c>
      <c r="AX218" s="12" t="s">
        <v>25</v>
      </c>
      <c r="AY218" s="230" t="s">
        <v>128</v>
      </c>
    </row>
    <row r="219" spans="2:65" s="1" customFormat="1" ht="31.5" customHeight="1">
      <c r="B219" s="41"/>
      <c r="C219" s="193" t="s">
        <v>291</v>
      </c>
      <c r="D219" s="193" t="s">
        <v>130</v>
      </c>
      <c r="E219" s="194" t="s">
        <v>292</v>
      </c>
      <c r="F219" s="195" t="s">
        <v>293</v>
      </c>
      <c r="G219" s="196" t="s">
        <v>133</v>
      </c>
      <c r="H219" s="197">
        <v>4074.3</v>
      </c>
      <c r="I219" s="198"/>
      <c r="J219" s="199">
        <f>ROUND(I219*H219,2)</f>
        <v>0</v>
      </c>
      <c r="K219" s="195" t="s">
        <v>134</v>
      </c>
      <c r="L219" s="61"/>
      <c r="M219" s="200" t="s">
        <v>24</v>
      </c>
      <c r="N219" s="201" t="s">
        <v>46</v>
      </c>
      <c r="O219" s="42"/>
      <c r="P219" s="202">
        <f>O219*H219</f>
        <v>0</v>
      </c>
      <c r="Q219" s="202">
        <v>0</v>
      </c>
      <c r="R219" s="202">
        <f>Q219*H219</f>
        <v>0</v>
      </c>
      <c r="S219" s="202">
        <v>0</v>
      </c>
      <c r="T219" s="203">
        <f>S219*H219</f>
        <v>0</v>
      </c>
      <c r="AR219" s="24" t="s">
        <v>135</v>
      </c>
      <c r="AT219" s="24" t="s">
        <v>130</v>
      </c>
      <c r="AU219" s="24" t="s">
        <v>84</v>
      </c>
      <c r="AY219" s="24" t="s">
        <v>128</v>
      </c>
      <c r="BE219" s="204">
        <f>IF(N219="základní",J219,0)</f>
        <v>0</v>
      </c>
      <c r="BF219" s="204">
        <f>IF(N219="snížená",J219,0)</f>
        <v>0</v>
      </c>
      <c r="BG219" s="204">
        <f>IF(N219="zákl. přenesená",J219,0)</f>
        <v>0</v>
      </c>
      <c r="BH219" s="204">
        <f>IF(N219="sníž. přenesená",J219,0)</f>
        <v>0</v>
      </c>
      <c r="BI219" s="204">
        <f>IF(N219="nulová",J219,0)</f>
        <v>0</v>
      </c>
      <c r="BJ219" s="24" t="s">
        <v>25</v>
      </c>
      <c r="BK219" s="204">
        <f>ROUND(I219*H219,2)</f>
        <v>0</v>
      </c>
      <c r="BL219" s="24" t="s">
        <v>135</v>
      </c>
      <c r="BM219" s="24" t="s">
        <v>294</v>
      </c>
    </row>
    <row r="220" spans="2:65" s="1" customFormat="1" ht="31.5" customHeight="1">
      <c r="B220" s="41"/>
      <c r="C220" s="193" t="s">
        <v>9</v>
      </c>
      <c r="D220" s="193" t="s">
        <v>130</v>
      </c>
      <c r="E220" s="194" t="s">
        <v>295</v>
      </c>
      <c r="F220" s="195" t="s">
        <v>296</v>
      </c>
      <c r="G220" s="196" t="s">
        <v>133</v>
      </c>
      <c r="H220" s="197">
        <v>648</v>
      </c>
      <c r="I220" s="198"/>
      <c r="J220" s="199">
        <f>ROUND(I220*H220,2)</f>
        <v>0</v>
      </c>
      <c r="K220" s="195" t="s">
        <v>134</v>
      </c>
      <c r="L220" s="61"/>
      <c r="M220" s="200" t="s">
        <v>24</v>
      </c>
      <c r="N220" s="201" t="s">
        <v>46</v>
      </c>
      <c r="O220" s="42"/>
      <c r="P220" s="202">
        <f>O220*H220</f>
        <v>0</v>
      </c>
      <c r="Q220" s="202">
        <v>0</v>
      </c>
      <c r="R220" s="202">
        <f>Q220*H220</f>
        <v>0</v>
      </c>
      <c r="S220" s="202">
        <v>0</v>
      </c>
      <c r="T220" s="203">
        <f>S220*H220</f>
        <v>0</v>
      </c>
      <c r="AR220" s="24" t="s">
        <v>135</v>
      </c>
      <c r="AT220" s="24" t="s">
        <v>130</v>
      </c>
      <c r="AU220" s="24" t="s">
        <v>84</v>
      </c>
      <c r="AY220" s="24" t="s">
        <v>128</v>
      </c>
      <c r="BE220" s="204">
        <f>IF(N220="základní",J220,0)</f>
        <v>0</v>
      </c>
      <c r="BF220" s="204">
        <f>IF(N220="snížená",J220,0)</f>
        <v>0</v>
      </c>
      <c r="BG220" s="204">
        <f>IF(N220="zákl. přenesená",J220,0)</f>
        <v>0</v>
      </c>
      <c r="BH220" s="204">
        <f>IF(N220="sníž. přenesená",J220,0)</f>
        <v>0</v>
      </c>
      <c r="BI220" s="204">
        <f>IF(N220="nulová",J220,0)</f>
        <v>0</v>
      </c>
      <c r="BJ220" s="24" t="s">
        <v>25</v>
      </c>
      <c r="BK220" s="204">
        <f>ROUND(I220*H220,2)</f>
        <v>0</v>
      </c>
      <c r="BL220" s="24" t="s">
        <v>135</v>
      </c>
      <c r="BM220" s="24" t="s">
        <v>297</v>
      </c>
    </row>
    <row r="221" spans="2:65" s="1" customFormat="1" ht="22.5" customHeight="1">
      <c r="B221" s="41"/>
      <c r="C221" s="193" t="s">
        <v>298</v>
      </c>
      <c r="D221" s="193" t="s">
        <v>130</v>
      </c>
      <c r="E221" s="194" t="s">
        <v>299</v>
      </c>
      <c r="F221" s="195" t="s">
        <v>300</v>
      </c>
      <c r="G221" s="196" t="s">
        <v>133</v>
      </c>
      <c r="H221" s="197">
        <v>304.55599999999998</v>
      </c>
      <c r="I221" s="198"/>
      <c r="J221" s="199">
        <f>ROUND(I221*H221,2)</f>
        <v>0</v>
      </c>
      <c r="K221" s="195" t="s">
        <v>134</v>
      </c>
      <c r="L221" s="61"/>
      <c r="M221" s="200" t="s">
        <v>24</v>
      </c>
      <c r="N221" s="201" t="s">
        <v>46</v>
      </c>
      <c r="O221" s="42"/>
      <c r="P221" s="202">
        <f>O221*H221</f>
        <v>0</v>
      </c>
      <c r="Q221" s="202">
        <v>1.49E-3</v>
      </c>
      <c r="R221" s="202">
        <f>Q221*H221</f>
        <v>0.45378843999999996</v>
      </c>
      <c r="S221" s="202">
        <v>0</v>
      </c>
      <c r="T221" s="203">
        <f>S221*H221</f>
        <v>0</v>
      </c>
      <c r="AR221" s="24" t="s">
        <v>135</v>
      </c>
      <c r="AT221" s="24" t="s">
        <v>130</v>
      </c>
      <c r="AU221" s="24" t="s">
        <v>84</v>
      </c>
      <c r="AY221" s="24" t="s">
        <v>128</v>
      </c>
      <c r="BE221" s="204">
        <f>IF(N221="základní",J221,0)</f>
        <v>0</v>
      </c>
      <c r="BF221" s="204">
        <f>IF(N221="snížená",J221,0)</f>
        <v>0</v>
      </c>
      <c r="BG221" s="204">
        <f>IF(N221="zákl. přenesená",J221,0)</f>
        <v>0</v>
      </c>
      <c r="BH221" s="204">
        <f>IF(N221="sníž. přenesená",J221,0)</f>
        <v>0</v>
      </c>
      <c r="BI221" s="204">
        <f>IF(N221="nulová",J221,0)</f>
        <v>0</v>
      </c>
      <c r="BJ221" s="24" t="s">
        <v>25</v>
      </c>
      <c r="BK221" s="204">
        <f>ROUND(I221*H221,2)</f>
        <v>0</v>
      </c>
      <c r="BL221" s="24" t="s">
        <v>135</v>
      </c>
      <c r="BM221" s="24" t="s">
        <v>301</v>
      </c>
    </row>
    <row r="222" spans="2:65" s="1" customFormat="1" ht="81">
      <c r="B222" s="41"/>
      <c r="C222" s="63"/>
      <c r="D222" s="205" t="s">
        <v>137</v>
      </c>
      <c r="E222" s="63"/>
      <c r="F222" s="206" t="s">
        <v>302</v>
      </c>
      <c r="G222" s="63"/>
      <c r="H222" s="63"/>
      <c r="I222" s="163"/>
      <c r="J222" s="63"/>
      <c r="K222" s="63"/>
      <c r="L222" s="61"/>
      <c r="M222" s="207"/>
      <c r="N222" s="42"/>
      <c r="O222" s="42"/>
      <c r="P222" s="42"/>
      <c r="Q222" s="42"/>
      <c r="R222" s="42"/>
      <c r="S222" s="42"/>
      <c r="T222" s="78"/>
      <c r="AT222" s="24" t="s">
        <v>137</v>
      </c>
      <c r="AU222" s="24" t="s">
        <v>84</v>
      </c>
    </row>
    <row r="223" spans="2:65" s="11" customFormat="1" ht="13.5">
      <c r="B223" s="208"/>
      <c r="C223" s="209"/>
      <c r="D223" s="205" t="s">
        <v>141</v>
      </c>
      <c r="E223" s="210" t="s">
        <v>24</v>
      </c>
      <c r="F223" s="211" t="s">
        <v>303</v>
      </c>
      <c r="G223" s="209"/>
      <c r="H223" s="212" t="s">
        <v>24</v>
      </c>
      <c r="I223" s="213"/>
      <c r="J223" s="209"/>
      <c r="K223" s="209"/>
      <c r="L223" s="214"/>
      <c r="M223" s="215"/>
      <c r="N223" s="216"/>
      <c r="O223" s="216"/>
      <c r="P223" s="216"/>
      <c r="Q223" s="216"/>
      <c r="R223" s="216"/>
      <c r="S223" s="216"/>
      <c r="T223" s="217"/>
      <c r="AT223" s="218" t="s">
        <v>141</v>
      </c>
      <c r="AU223" s="218" t="s">
        <v>84</v>
      </c>
      <c r="AV223" s="11" t="s">
        <v>25</v>
      </c>
      <c r="AW223" s="11" t="s">
        <v>143</v>
      </c>
      <c r="AX223" s="11" t="s">
        <v>75</v>
      </c>
      <c r="AY223" s="218" t="s">
        <v>128</v>
      </c>
    </row>
    <row r="224" spans="2:65" s="12" customFormat="1" ht="13.5">
      <c r="B224" s="219"/>
      <c r="C224" s="220"/>
      <c r="D224" s="205" t="s">
        <v>141</v>
      </c>
      <c r="E224" s="231" t="s">
        <v>24</v>
      </c>
      <c r="F224" s="232" t="s">
        <v>304</v>
      </c>
      <c r="G224" s="220"/>
      <c r="H224" s="233">
        <v>183.512</v>
      </c>
      <c r="I224" s="225"/>
      <c r="J224" s="220"/>
      <c r="K224" s="220"/>
      <c r="L224" s="226"/>
      <c r="M224" s="227"/>
      <c r="N224" s="228"/>
      <c r="O224" s="228"/>
      <c r="P224" s="228"/>
      <c r="Q224" s="228"/>
      <c r="R224" s="228"/>
      <c r="S224" s="228"/>
      <c r="T224" s="229"/>
      <c r="AT224" s="230" t="s">
        <v>141</v>
      </c>
      <c r="AU224" s="230" t="s">
        <v>84</v>
      </c>
      <c r="AV224" s="12" t="s">
        <v>84</v>
      </c>
      <c r="AW224" s="12" t="s">
        <v>143</v>
      </c>
      <c r="AX224" s="12" t="s">
        <v>75</v>
      </c>
      <c r="AY224" s="230" t="s">
        <v>128</v>
      </c>
    </row>
    <row r="225" spans="2:65" s="12" customFormat="1" ht="13.5">
      <c r="B225" s="219"/>
      <c r="C225" s="220"/>
      <c r="D225" s="205" t="s">
        <v>141</v>
      </c>
      <c r="E225" s="231" t="s">
        <v>24</v>
      </c>
      <c r="F225" s="232" t="s">
        <v>305</v>
      </c>
      <c r="G225" s="220"/>
      <c r="H225" s="233">
        <v>30.228000000000002</v>
      </c>
      <c r="I225" s="225"/>
      <c r="J225" s="220"/>
      <c r="K225" s="220"/>
      <c r="L225" s="226"/>
      <c r="M225" s="227"/>
      <c r="N225" s="228"/>
      <c r="O225" s="228"/>
      <c r="P225" s="228"/>
      <c r="Q225" s="228"/>
      <c r="R225" s="228"/>
      <c r="S225" s="228"/>
      <c r="T225" s="229"/>
      <c r="AT225" s="230" t="s">
        <v>141</v>
      </c>
      <c r="AU225" s="230" t="s">
        <v>84</v>
      </c>
      <c r="AV225" s="12" t="s">
        <v>84</v>
      </c>
      <c r="AW225" s="12" t="s">
        <v>143</v>
      </c>
      <c r="AX225" s="12" t="s">
        <v>75</v>
      </c>
      <c r="AY225" s="230" t="s">
        <v>128</v>
      </c>
    </row>
    <row r="226" spans="2:65" s="12" customFormat="1" ht="13.5">
      <c r="B226" s="219"/>
      <c r="C226" s="220"/>
      <c r="D226" s="205" t="s">
        <v>141</v>
      </c>
      <c r="E226" s="231" t="s">
        <v>24</v>
      </c>
      <c r="F226" s="232" t="s">
        <v>306</v>
      </c>
      <c r="G226" s="220"/>
      <c r="H226" s="233">
        <v>90.816000000000003</v>
      </c>
      <c r="I226" s="225"/>
      <c r="J226" s="220"/>
      <c r="K226" s="220"/>
      <c r="L226" s="226"/>
      <c r="M226" s="227"/>
      <c r="N226" s="228"/>
      <c r="O226" s="228"/>
      <c r="P226" s="228"/>
      <c r="Q226" s="228"/>
      <c r="R226" s="228"/>
      <c r="S226" s="228"/>
      <c r="T226" s="229"/>
      <c r="AT226" s="230" t="s">
        <v>141</v>
      </c>
      <c r="AU226" s="230" t="s">
        <v>84</v>
      </c>
      <c r="AV226" s="12" t="s">
        <v>84</v>
      </c>
      <c r="AW226" s="12" t="s">
        <v>143</v>
      </c>
      <c r="AX226" s="12" t="s">
        <v>75</v>
      </c>
      <c r="AY226" s="230" t="s">
        <v>128</v>
      </c>
    </row>
    <row r="227" spans="2:65" s="13" customFormat="1" ht="13.5">
      <c r="B227" s="234"/>
      <c r="C227" s="235"/>
      <c r="D227" s="221" t="s">
        <v>141</v>
      </c>
      <c r="E227" s="236" t="s">
        <v>24</v>
      </c>
      <c r="F227" s="237" t="s">
        <v>153</v>
      </c>
      <c r="G227" s="235"/>
      <c r="H227" s="238">
        <v>304.55599999999998</v>
      </c>
      <c r="I227" s="239"/>
      <c r="J227" s="235"/>
      <c r="K227" s="235"/>
      <c r="L227" s="240"/>
      <c r="M227" s="241"/>
      <c r="N227" s="242"/>
      <c r="O227" s="242"/>
      <c r="P227" s="242"/>
      <c r="Q227" s="242"/>
      <c r="R227" s="242"/>
      <c r="S227" s="242"/>
      <c r="T227" s="243"/>
      <c r="AT227" s="244" t="s">
        <v>141</v>
      </c>
      <c r="AU227" s="244" t="s">
        <v>84</v>
      </c>
      <c r="AV227" s="13" t="s">
        <v>135</v>
      </c>
      <c r="AW227" s="13" t="s">
        <v>143</v>
      </c>
      <c r="AX227" s="13" t="s">
        <v>25</v>
      </c>
      <c r="AY227" s="244" t="s">
        <v>128</v>
      </c>
    </row>
    <row r="228" spans="2:65" s="1" customFormat="1" ht="22.5" customHeight="1">
      <c r="B228" s="41"/>
      <c r="C228" s="193" t="s">
        <v>307</v>
      </c>
      <c r="D228" s="193" t="s">
        <v>130</v>
      </c>
      <c r="E228" s="194" t="s">
        <v>308</v>
      </c>
      <c r="F228" s="195" t="s">
        <v>309</v>
      </c>
      <c r="G228" s="196" t="s">
        <v>133</v>
      </c>
      <c r="H228" s="197">
        <v>109.56</v>
      </c>
      <c r="I228" s="198"/>
      <c r="J228" s="199">
        <f>ROUND(I228*H228,2)</f>
        <v>0</v>
      </c>
      <c r="K228" s="195" t="s">
        <v>134</v>
      </c>
      <c r="L228" s="61"/>
      <c r="M228" s="200" t="s">
        <v>24</v>
      </c>
      <c r="N228" s="201" t="s">
        <v>46</v>
      </c>
      <c r="O228" s="42"/>
      <c r="P228" s="202">
        <f>O228*H228</f>
        <v>0</v>
      </c>
      <c r="Q228" s="202">
        <v>1.49E-3</v>
      </c>
      <c r="R228" s="202">
        <f>Q228*H228</f>
        <v>0.16324440000000001</v>
      </c>
      <c r="S228" s="202">
        <v>0</v>
      </c>
      <c r="T228" s="203">
        <f>S228*H228</f>
        <v>0</v>
      </c>
      <c r="AR228" s="24" t="s">
        <v>135</v>
      </c>
      <c r="AT228" s="24" t="s">
        <v>130</v>
      </c>
      <c r="AU228" s="24" t="s">
        <v>84</v>
      </c>
      <c r="AY228" s="24" t="s">
        <v>128</v>
      </c>
      <c r="BE228" s="204">
        <f>IF(N228="základní",J228,0)</f>
        <v>0</v>
      </c>
      <c r="BF228" s="204">
        <f>IF(N228="snížená",J228,0)</f>
        <v>0</v>
      </c>
      <c r="BG228" s="204">
        <f>IF(N228="zákl. přenesená",J228,0)</f>
        <v>0</v>
      </c>
      <c r="BH228" s="204">
        <f>IF(N228="sníž. přenesená",J228,0)</f>
        <v>0</v>
      </c>
      <c r="BI228" s="204">
        <f>IF(N228="nulová",J228,0)</f>
        <v>0</v>
      </c>
      <c r="BJ228" s="24" t="s">
        <v>25</v>
      </c>
      <c r="BK228" s="204">
        <f>ROUND(I228*H228,2)</f>
        <v>0</v>
      </c>
      <c r="BL228" s="24" t="s">
        <v>135</v>
      </c>
      <c r="BM228" s="24" t="s">
        <v>310</v>
      </c>
    </row>
    <row r="229" spans="2:65" s="1" customFormat="1" ht="81">
      <c r="B229" s="41"/>
      <c r="C229" s="63"/>
      <c r="D229" s="205" t="s">
        <v>137</v>
      </c>
      <c r="E229" s="63"/>
      <c r="F229" s="206" t="s">
        <v>302</v>
      </c>
      <c r="G229" s="63"/>
      <c r="H229" s="63"/>
      <c r="I229" s="163"/>
      <c r="J229" s="63"/>
      <c r="K229" s="63"/>
      <c r="L229" s="61"/>
      <c r="M229" s="207"/>
      <c r="N229" s="42"/>
      <c r="O229" s="42"/>
      <c r="P229" s="42"/>
      <c r="Q229" s="42"/>
      <c r="R229" s="42"/>
      <c r="S229" s="42"/>
      <c r="T229" s="78"/>
      <c r="AT229" s="24" t="s">
        <v>137</v>
      </c>
      <c r="AU229" s="24" t="s">
        <v>84</v>
      </c>
    </row>
    <row r="230" spans="2:65" s="11" customFormat="1" ht="13.5">
      <c r="B230" s="208"/>
      <c r="C230" s="209"/>
      <c r="D230" s="205" t="s">
        <v>141</v>
      </c>
      <c r="E230" s="210" t="s">
        <v>24</v>
      </c>
      <c r="F230" s="211" t="s">
        <v>303</v>
      </c>
      <c r="G230" s="209"/>
      <c r="H230" s="212" t="s">
        <v>24</v>
      </c>
      <c r="I230" s="213"/>
      <c r="J230" s="209"/>
      <c r="K230" s="209"/>
      <c r="L230" s="214"/>
      <c r="M230" s="215"/>
      <c r="N230" s="216"/>
      <c r="O230" s="216"/>
      <c r="P230" s="216"/>
      <c r="Q230" s="216"/>
      <c r="R230" s="216"/>
      <c r="S230" s="216"/>
      <c r="T230" s="217"/>
      <c r="AT230" s="218" t="s">
        <v>141</v>
      </c>
      <c r="AU230" s="218" t="s">
        <v>84</v>
      </c>
      <c r="AV230" s="11" t="s">
        <v>25</v>
      </c>
      <c r="AW230" s="11" t="s">
        <v>143</v>
      </c>
      <c r="AX230" s="11" t="s">
        <v>75</v>
      </c>
      <c r="AY230" s="218" t="s">
        <v>128</v>
      </c>
    </row>
    <row r="231" spans="2:65" s="12" customFormat="1" ht="13.5">
      <c r="B231" s="219"/>
      <c r="C231" s="220"/>
      <c r="D231" s="205" t="s">
        <v>141</v>
      </c>
      <c r="E231" s="231" t="s">
        <v>24</v>
      </c>
      <c r="F231" s="232" t="s">
        <v>311</v>
      </c>
      <c r="G231" s="220"/>
      <c r="H231" s="233">
        <v>109.56</v>
      </c>
      <c r="I231" s="225"/>
      <c r="J231" s="220"/>
      <c r="K231" s="220"/>
      <c r="L231" s="226"/>
      <c r="M231" s="227"/>
      <c r="N231" s="228"/>
      <c r="O231" s="228"/>
      <c r="P231" s="228"/>
      <c r="Q231" s="228"/>
      <c r="R231" s="228"/>
      <c r="S231" s="228"/>
      <c r="T231" s="229"/>
      <c r="AT231" s="230" t="s">
        <v>141</v>
      </c>
      <c r="AU231" s="230" t="s">
        <v>84</v>
      </c>
      <c r="AV231" s="12" t="s">
        <v>84</v>
      </c>
      <c r="AW231" s="12" t="s">
        <v>143</v>
      </c>
      <c r="AX231" s="12" t="s">
        <v>75</v>
      </c>
      <c r="AY231" s="230" t="s">
        <v>128</v>
      </c>
    </row>
    <row r="232" spans="2:65" s="13" customFormat="1" ht="13.5">
      <c r="B232" s="234"/>
      <c r="C232" s="235"/>
      <c r="D232" s="221" t="s">
        <v>141</v>
      </c>
      <c r="E232" s="236" t="s">
        <v>24</v>
      </c>
      <c r="F232" s="237" t="s">
        <v>153</v>
      </c>
      <c r="G232" s="235"/>
      <c r="H232" s="238">
        <v>109.56</v>
      </c>
      <c r="I232" s="239"/>
      <c r="J232" s="235"/>
      <c r="K232" s="235"/>
      <c r="L232" s="240"/>
      <c r="M232" s="241"/>
      <c r="N232" s="242"/>
      <c r="O232" s="242"/>
      <c r="P232" s="242"/>
      <c r="Q232" s="242"/>
      <c r="R232" s="242"/>
      <c r="S232" s="242"/>
      <c r="T232" s="243"/>
      <c r="AT232" s="244" t="s">
        <v>141</v>
      </c>
      <c r="AU232" s="244" t="s">
        <v>84</v>
      </c>
      <c r="AV232" s="13" t="s">
        <v>135</v>
      </c>
      <c r="AW232" s="13" t="s">
        <v>143</v>
      </c>
      <c r="AX232" s="13" t="s">
        <v>25</v>
      </c>
      <c r="AY232" s="244" t="s">
        <v>128</v>
      </c>
    </row>
    <row r="233" spans="2:65" s="1" customFormat="1" ht="31.5" customHeight="1">
      <c r="B233" s="41"/>
      <c r="C233" s="193" t="s">
        <v>312</v>
      </c>
      <c r="D233" s="193" t="s">
        <v>130</v>
      </c>
      <c r="E233" s="194" t="s">
        <v>313</v>
      </c>
      <c r="F233" s="195" t="s">
        <v>314</v>
      </c>
      <c r="G233" s="196" t="s">
        <v>133</v>
      </c>
      <c r="H233" s="197">
        <v>304.55599999999998</v>
      </c>
      <c r="I233" s="198"/>
      <c r="J233" s="199">
        <f>ROUND(I233*H233,2)</f>
        <v>0</v>
      </c>
      <c r="K233" s="195" t="s">
        <v>134</v>
      </c>
      <c r="L233" s="61"/>
      <c r="M233" s="200" t="s">
        <v>24</v>
      </c>
      <c r="N233" s="201" t="s">
        <v>46</v>
      </c>
      <c r="O233" s="42"/>
      <c r="P233" s="202">
        <f>O233*H233</f>
        <v>0</v>
      </c>
      <c r="Q233" s="202">
        <v>0</v>
      </c>
      <c r="R233" s="202">
        <f>Q233*H233</f>
        <v>0</v>
      </c>
      <c r="S233" s="202">
        <v>0</v>
      </c>
      <c r="T233" s="203">
        <f>S233*H233</f>
        <v>0</v>
      </c>
      <c r="AR233" s="24" t="s">
        <v>135</v>
      </c>
      <c r="AT233" s="24" t="s">
        <v>130</v>
      </c>
      <c r="AU233" s="24" t="s">
        <v>84</v>
      </c>
      <c r="AY233" s="24" t="s">
        <v>128</v>
      </c>
      <c r="BE233" s="204">
        <f>IF(N233="základní",J233,0)</f>
        <v>0</v>
      </c>
      <c r="BF233" s="204">
        <f>IF(N233="snížená",J233,0)</f>
        <v>0</v>
      </c>
      <c r="BG233" s="204">
        <f>IF(N233="zákl. přenesená",J233,0)</f>
        <v>0</v>
      </c>
      <c r="BH233" s="204">
        <f>IF(N233="sníž. přenesená",J233,0)</f>
        <v>0</v>
      </c>
      <c r="BI233" s="204">
        <f>IF(N233="nulová",J233,0)</f>
        <v>0</v>
      </c>
      <c r="BJ233" s="24" t="s">
        <v>25</v>
      </c>
      <c r="BK233" s="204">
        <f>ROUND(I233*H233,2)</f>
        <v>0</v>
      </c>
      <c r="BL233" s="24" t="s">
        <v>135</v>
      </c>
      <c r="BM233" s="24" t="s">
        <v>315</v>
      </c>
    </row>
    <row r="234" spans="2:65" s="1" customFormat="1" ht="31.5" customHeight="1">
      <c r="B234" s="41"/>
      <c r="C234" s="193" t="s">
        <v>316</v>
      </c>
      <c r="D234" s="193" t="s">
        <v>130</v>
      </c>
      <c r="E234" s="194" t="s">
        <v>317</v>
      </c>
      <c r="F234" s="195" t="s">
        <v>318</v>
      </c>
      <c r="G234" s="196" t="s">
        <v>133</v>
      </c>
      <c r="H234" s="197">
        <v>109.56</v>
      </c>
      <c r="I234" s="198"/>
      <c r="J234" s="199">
        <f>ROUND(I234*H234,2)</f>
        <v>0</v>
      </c>
      <c r="K234" s="195" t="s">
        <v>134</v>
      </c>
      <c r="L234" s="61"/>
      <c r="M234" s="200" t="s">
        <v>24</v>
      </c>
      <c r="N234" s="201" t="s">
        <v>46</v>
      </c>
      <c r="O234" s="42"/>
      <c r="P234" s="202">
        <f>O234*H234</f>
        <v>0</v>
      </c>
      <c r="Q234" s="202">
        <v>0</v>
      </c>
      <c r="R234" s="202">
        <f>Q234*H234</f>
        <v>0</v>
      </c>
      <c r="S234" s="202">
        <v>0</v>
      </c>
      <c r="T234" s="203">
        <f>S234*H234</f>
        <v>0</v>
      </c>
      <c r="AR234" s="24" t="s">
        <v>135</v>
      </c>
      <c r="AT234" s="24" t="s">
        <v>130</v>
      </c>
      <c r="AU234" s="24" t="s">
        <v>84</v>
      </c>
      <c r="AY234" s="24" t="s">
        <v>128</v>
      </c>
      <c r="BE234" s="204">
        <f>IF(N234="základní",J234,0)</f>
        <v>0</v>
      </c>
      <c r="BF234" s="204">
        <f>IF(N234="snížená",J234,0)</f>
        <v>0</v>
      </c>
      <c r="BG234" s="204">
        <f>IF(N234="zákl. přenesená",J234,0)</f>
        <v>0</v>
      </c>
      <c r="BH234" s="204">
        <f>IF(N234="sníž. přenesená",J234,0)</f>
        <v>0</v>
      </c>
      <c r="BI234" s="204">
        <f>IF(N234="nulová",J234,0)</f>
        <v>0</v>
      </c>
      <c r="BJ234" s="24" t="s">
        <v>25</v>
      </c>
      <c r="BK234" s="204">
        <f>ROUND(I234*H234,2)</f>
        <v>0</v>
      </c>
      <c r="BL234" s="24" t="s">
        <v>135</v>
      </c>
      <c r="BM234" s="24" t="s">
        <v>319</v>
      </c>
    </row>
    <row r="235" spans="2:65" s="1" customFormat="1" ht="31.5" customHeight="1">
      <c r="B235" s="41"/>
      <c r="C235" s="193" t="s">
        <v>320</v>
      </c>
      <c r="D235" s="193" t="s">
        <v>130</v>
      </c>
      <c r="E235" s="194" t="s">
        <v>321</v>
      </c>
      <c r="F235" s="195" t="s">
        <v>322</v>
      </c>
      <c r="G235" s="196" t="s">
        <v>205</v>
      </c>
      <c r="H235" s="197">
        <v>280.22800000000001</v>
      </c>
      <c r="I235" s="198"/>
      <c r="J235" s="199">
        <f>ROUND(I235*H235,2)</f>
        <v>0</v>
      </c>
      <c r="K235" s="195" t="s">
        <v>134</v>
      </c>
      <c r="L235" s="61"/>
      <c r="M235" s="200" t="s">
        <v>24</v>
      </c>
      <c r="N235" s="201" t="s">
        <v>46</v>
      </c>
      <c r="O235" s="42"/>
      <c r="P235" s="202">
        <f>O235*H235</f>
        <v>0</v>
      </c>
      <c r="Q235" s="202">
        <v>1.3600000000000001E-3</v>
      </c>
      <c r="R235" s="202">
        <f>Q235*H235</f>
        <v>0.38111008000000002</v>
      </c>
      <c r="S235" s="202">
        <v>0</v>
      </c>
      <c r="T235" s="203">
        <f>S235*H235</f>
        <v>0</v>
      </c>
      <c r="AR235" s="24" t="s">
        <v>135</v>
      </c>
      <c r="AT235" s="24" t="s">
        <v>130</v>
      </c>
      <c r="AU235" s="24" t="s">
        <v>84</v>
      </c>
      <c r="AY235" s="24" t="s">
        <v>128</v>
      </c>
      <c r="BE235" s="204">
        <f>IF(N235="základní",J235,0)</f>
        <v>0</v>
      </c>
      <c r="BF235" s="204">
        <f>IF(N235="snížená",J235,0)</f>
        <v>0</v>
      </c>
      <c r="BG235" s="204">
        <f>IF(N235="zákl. přenesená",J235,0)</f>
        <v>0</v>
      </c>
      <c r="BH235" s="204">
        <f>IF(N235="sníž. přenesená",J235,0)</f>
        <v>0</v>
      </c>
      <c r="BI235" s="204">
        <f>IF(N235="nulová",J235,0)</f>
        <v>0</v>
      </c>
      <c r="BJ235" s="24" t="s">
        <v>25</v>
      </c>
      <c r="BK235" s="204">
        <f>ROUND(I235*H235,2)</f>
        <v>0</v>
      </c>
      <c r="BL235" s="24" t="s">
        <v>135</v>
      </c>
      <c r="BM235" s="24" t="s">
        <v>323</v>
      </c>
    </row>
    <row r="236" spans="2:65" s="1" customFormat="1" ht="54">
      <c r="B236" s="41"/>
      <c r="C236" s="63"/>
      <c r="D236" s="205" t="s">
        <v>137</v>
      </c>
      <c r="E236" s="63"/>
      <c r="F236" s="206" t="s">
        <v>324</v>
      </c>
      <c r="G236" s="63"/>
      <c r="H236" s="63"/>
      <c r="I236" s="163"/>
      <c r="J236" s="63"/>
      <c r="K236" s="63"/>
      <c r="L236" s="61"/>
      <c r="M236" s="207"/>
      <c r="N236" s="42"/>
      <c r="O236" s="42"/>
      <c r="P236" s="42"/>
      <c r="Q236" s="42"/>
      <c r="R236" s="42"/>
      <c r="S236" s="42"/>
      <c r="T236" s="78"/>
      <c r="AT236" s="24" t="s">
        <v>137</v>
      </c>
      <c r="AU236" s="24" t="s">
        <v>84</v>
      </c>
    </row>
    <row r="237" spans="2:65" s="12" customFormat="1" ht="13.5">
      <c r="B237" s="219"/>
      <c r="C237" s="220"/>
      <c r="D237" s="205" t="s">
        <v>141</v>
      </c>
      <c r="E237" s="231" t="s">
        <v>24</v>
      </c>
      <c r="F237" s="232" t="s">
        <v>325</v>
      </c>
      <c r="G237" s="220"/>
      <c r="H237" s="233">
        <v>151.435</v>
      </c>
      <c r="I237" s="225"/>
      <c r="J237" s="220"/>
      <c r="K237" s="220"/>
      <c r="L237" s="226"/>
      <c r="M237" s="227"/>
      <c r="N237" s="228"/>
      <c r="O237" s="228"/>
      <c r="P237" s="228"/>
      <c r="Q237" s="228"/>
      <c r="R237" s="228"/>
      <c r="S237" s="228"/>
      <c r="T237" s="229"/>
      <c r="AT237" s="230" t="s">
        <v>141</v>
      </c>
      <c r="AU237" s="230" t="s">
        <v>84</v>
      </c>
      <c r="AV237" s="12" t="s">
        <v>84</v>
      </c>
      <c r="AW237" s="12" t="s">
        <v>143</v>
      </c>
      <c r="AX237" s="12" t="s">
        <v>75</v>
      </c>
      <c r="AY237" s="230" t="s">
        <v>128</v>
      </c>
    </row>
    <row r="238" spans="2:65" s="12" customFormat="1" ht="13.5">
      <c r="B238" s="219"/>
      <c r="C238" s="220"/>
      <c r="D238" s="205" t="s">
        <v>141</v>
      </c>
      <c r="E238" s="231" t="s">
        <v>24</v>
      </c>
      <c r="F238" s="232" t="s">
        <v>326</v>
      </c>
      <c r="G238" s="220"/>
      <c r="H238" s="233">
        <v>33.250999999999998</v>
      </c>
      <c r="I238" s="225"/>
      <c r="J238" s="220"/>
      <c r="K238" s="220"/>
      <c r="L238" s="226"/>
      <c r="M238" s="227"/>
      <c r="N238" s="228"/>
      <c r="O238" s="228"/>
      <c r="P238" s="228"/>
      <c r="Q238" s="228"/>
      <c r="R238" s="228"/>
      <c r="S238" s="228"/>
      <c r="T238" s="229"/>
      <c r="AT238" s="230" t="s">
        <v>141</v>
      </c>
      <c r="AU238" s="230" t="s">
        <v>84</v>
      </c>
      <c r="AV238" s="12" t="s">
        <v>84</v>
      </c>
      <c r="AW238" s="12" t="s">
        <v>143</v>
      </c>
      <c r="AX238" s="12" t="s">
        <v>75</v>
      </c>
      <c r="AY238" s="230" t="s">
        <v>128</v>
      </c>
    </row>
    <row r="239" spans="2:65" s="12" customFormat="1" ht="13.5">
      <c r="B239" s="219"/>
      <c r="C239" s="220"/>
      <c r="D239" s="205" t="s">
        <v>141</v>
      </c>
      <c r="E239" s="231" t="s">
        <v>24</v>
      </c>
      <c r="F239" s="232" t="s">
        <v>327</v>
      </c>
      <c r="G239" s="220"/>
      <c r="H239" s="233">
        <v>95.542000000000002</v>
      </c>
      <c r="I239" s="225"/>
      <c r="J239" s="220"/>
      <c r="K239" s="220"/>
      <c r="L239" s="226"/>
      <c r="M239" s="227"/>
      <c r="N239" s="228"/>
      <c r="O239" s="228"/>
      <c r="P239" s="228"/>
      <c r="Q239" s="228"/>
      <c r="R239" s="228"/>
      <c r="S239" s="228"/>
      <c r="T239" s="229"/>
      <c r="AT239" s="230" t="s">
        <v>141</v>
      </c>
      <c r="AU239" s="230" t="s">
        <v>84</v>
      </c>
      <c r="AV239" s="12" t="s">
        <v>84</v>
      </c>
      <c r="AW239" s="12" t="s">
        <v>143</v>
      </c>
      <c r="AX239" s="12" t="s">
        <v>75</v>
      </c>
      <c r="AY239" s="230" t="s">
        <v>128</v>
      </c>
    </row>
    <row r="240" spans="2:65" s="13" customFormat="1" ht="13.5">
      <c r="B240" s="234"/>
      <c r="C240" s="235"/>
      <c r="D240" s="221" t="s">
        <v>141</v>
      </c>
      <c r="E240" s="236" t="s">
        <v>24</v>
      </c>
      <c r="F240" s="237" t="s">
        <v>153</v>
      </c>
      <c r="G240" s="235"/>
      <c r="H240" s="238">
        <v>280.22800000000001</v>
      </c>
      <c r="I240" s="239"/>
      <c r="J240" s="235"/>
      <c r="K240" s="235"/>
      <c r="L240" s="240"/>
      <c r="M240" s="241"/>
      <c r="N240" s="242"/>
      <c r="O240" s="242"/>
      <c r="P240" s="242"/>
      <c r="Q240" s="242"/>
      <c r="R240" s="242"/>
      <c r="S240" s="242"/>
      <c r="T240" s="243"/>
      <c r="AT240" s="244" t="s">
        <v>141</v>
      </c>
      <c r="AU240" s="244" t="s">
        <v>84</v>
      </c>
      <c r="AV240" s="13" t="s">
        <v>135</v>
      </c>
      <c r="AW240" s="13" t="s">
        <v>143</v>
      </c>
      <c r="AX240" s="13" t="s">
        <v>25</v>
      </c>
      <c r="AY240" s="244" t="s">
        <v>128</v>
      </c>
    </row>
    <row r="241" spans="2:65" s="1" customFormat="1" ht="31.5" customHeight="1">
      <c r="B241" s="41"/>
      <c r="C241" s="193" t="s">
        <v>328</v>
      </c>
      <c r="D241" s="193" t="s">
        <v>130</v>
      </c>
      <c r="E241" s="194" t="s">
        <v>329</v>
      </c>
      <c r="F241" s="195" t="s">
        <v>330</v>
      </c>
      <c r="G241" s="196" t="s">
        <v>205</v>
      </c>
      <c r="H241" s="197">
        <v>107.44799999999999</v>
      </c>
      <c r="I241" s="198"/>
      <c r="J241" s="199">
        <f>ROUND(I241*H241,2)</f>
        <v>0</v>
      </c>
      <c r="K241" s="195" t="s">
        <v>134</v>
      </c>
      <c r="L241" s="61"/>
      <c r="M241" s="200" t="s">
        <v>24</v>
      </c>
      <c r="N241" s="201" t="s">
        <v>46</v>
      </c>
      <c r="O241" s="42"/>
      <c r="P241" s="202">
        <f>O241*H241</f>
        <v>0</v>
      </c>
      <c r="Q241" s="202">
        <v>1.39E-3</v>
      </c>
      <c r="R241" s="202">
        <f>Q241*H241</f>
        <v>0.14935271999999999</v>
      </c>
      <c r="S241" s="202">
        <v>0</v>
      </c>
      <c r="T241" s="203">
        <f>S241*H241</f>
        <v>0</v>
      </c>
      <c r="AR241" s="24" t="s">
        <v>135</v>
      </c>
      <c r="AT241" s="24" t="s">
        <v>130</v>
      </c>
      <c r="AU241" s="24" t="s">
        <v>84</v>
      </c>
      <c r="AY241" s="24" t="s">
        <v>128</v>
      </c>
      <c r="BE241" s="204">
        <f>IF(N241="základní",J241,0)</f>
        <v>0</v>
      </c>
      <c r="BF241" s="204">
        <f>IF(N241="snížená",J241,0)</f>
        <v>0</v>
      </c>
      <c r="BG241" s="204">
        <f>IF(N241="zákl. přenesená",J241,0)</f>
        <v>0</v>
      </c>
      <c r="BH241" s="204">
        <f>IF(N241="sníž. přenesená",J241,0)</f>
        <v>0</v>
      </c>
      <c r="BI241" s="204">
        <f>IF(N241="nulová",J241,0)</f>
        <v>0</v>
      </c>
      <c r="BJ241" s="24" t="s">
        <v>25</v>
      </c>
      <c r="BK241" s="204">
        <f>ROUND(I241*H241,2)</f>
        <v>0</v>
      </c>
      <c r="BL241" s="24" t="s">
        <v>135</v>
      </c>
      <c r="BM241" s="24" t="s">
        <v>331</v>
      </c>
    </row>
    <row r="242" spans="2:65" s="1" customFormat="1" ht="54">
      <c r="B242" s="41"/>
      <c r="C242" s="63"/>
      <c r="D242" s="205" t="s">
        <v>137</v>
      </c>
      <c r="E242" s="63"/>
      <c r="F242" s="206" t="s">
        <v>324</v>
      </c>
      <c r="G242" s="63"/>
      <c r="H242" s="63"/>
      <c r="I242" s="163"/>
      <c r="J242" s="63"/>
      <c r="K242" s="63"/>
      <c r="L242" s="61"/>
      <c r="M242" s="207"/>
      <c r="N242" s="42"/>
      <c r="O242" s="42"/>
      <c r="P242" s="42"/>
      <c r="Q242" s="42"/>
      <c r="R242" s="42"/>
      <c r="S242" s="42"/>
      <c r="T242" s="78"/>
      <c r="AT242" s="24" t="s">
        <v>137</v>
      </c>
      <c r="AU242" s="24" t="s">
        <v>84</v>
      </c>
    </row>
    <row r="243" spans="2:65" s="12" customFormat="1" ht="13.5">
      <c r="B243" s="219"/>
      <c r="C243" s="220"/>
      <c r="D243" s="221" t="s">
        <v>141</v>
      </c>
      <c r="E243" s="222" t="s">
        <v>24</v>
      </c>
      <c r="F243" s="223" t="s">
        <v>332</v>
      </c>
      <c r="G243" s="220"/>
      <c r="H243" s="224">
        <v>107.44799999999999</v>
      </c>
      <c r="I243" s="225"/>
      <c r="J243" s="220"/>
      <c r="K243" s="220"/>
      <c r="L243" s="226"/>
      <c r="M243" s="227"/>
      <c r="N243" s="228"/>
      <c r="O243" s="228"/>
      <c r="P243" s="228"/>
      <c r="Q243" s="228"/>
      <c r="R243" s="228"/>
      <c r="S243" s="228"/>
      <c r="T243" s="229"/>
      <c r="AT243" s="230" t="s">
        <v>141</v>
      </c>
      <c r="AU243" s="230" t="s">
        <v>84</v>
      </c>
      <c r="AV243" s="12" t="s">
        <v>84</v>
      </c>
      <c r="AW243" s="12" t="s">
        <v>143</v>
      </c>
      <c r="AX243" s="12" t="s">
        <v>25</v>
      </c>
      <c r="AY243" s="230" t="s">
        <v>128</v>
      </c>
    </row>
    <row r="244" spans="2:65" s="1" customFormat="1" ht="31.5" customHeight="1">
      <c r="B244" s="41"/>
      <c r="C244" s="193" t="s">
        <v>333</v>
      </c>
      <c r="D244" s="193" t="s">
        <v>130</v>
      </c>
      <c r="E244" s="194" t="s">
        <v>334</v>
      </c>
      <c r="F244" s="195" t="s">
        <v>335</v>
      </c>
      <c r="G244" s="196" t="s">
        <v>205</v>
      </c>
      <c r="H244" s="197">
        <v>280.22800000000001</v>
      </c>
      <c r="I244" s="198"/>
      <c r="J244" s="199">
        <f>ROUND(I244*H244,2)</f>
        <v>0</v>
      </c>
      <c r="K244" s="195" t="s">
        <v>134</v>
      </c>
      <c r="L244" s="61"/>
      <c r="M244" s="200" t="s">
        <v>24</v>
      </c>
      <c r="N244" s="201" t="s">
        <v>46</v>
      </c>
      <c r="O244" s="42"/>
      <c r="P244" s="202">
        <f>O244*H244</f>
        <v>0</v>
      </c>
      <c r="Q244" s="202">
        <v>0</v>
      </c>
      <c r="R244" s="202">
        <f>Q244*H244</f>
        <v>0</v>
      </c>
      <c r="S244" s="202">
        <v>0</v>
      </c>
      <c r="T244" s="203">
        <f>S244*H244</f>
        <v>0</v>
      </c>
      <c r="AR244" s="24" t="s">
        <v>135</v>
      </c>
      <c r="AT244" s="24" t="s">
        <v>130</v>
      </c>
      <c r="AU244" s="24" t="s">
        <v>84</v>
      </c>
      <c r="AY244" s="24" t="s">
        <v>128</v>
      </c>
      <c r="BE244" s="204">
        <f>IF(N244="základní",J244,0)</f>
        <v>0</v>
      </c>
      <c r="BF244" s="204">
        <f>IF(N244="snížená",J244,0)</f>
        <v>0</v>
      </c>
      <c r="BG244" s="204">
        <f>IF(N244="zákl. přenesená",J244,0)</f>
        <v>0</v>
      </c>
      <c r="BH244" s="204">
        <f>IF(N244="sníž. přenesená",J244,0)</f>
        <v>0</v>
      </c>
      <c r="BI244" s="204">
        <f>IF(N244="nulová",J244,0)</f>
        <v>0</v>
      </c>
      <c r="BJ244" s="24" t="s">
        <v>25</v>
      </c>
      <c r="BK244" s="204">
        <f>ROUND(I244*H244,2)</f>
        <v>0</v>
      </c>
      <c r="BL244" s="24" t="s">
        <v>135</v>
      </c>
      <c r="BM244" s="24" t="s">
        <v>336</v>
      </c>
    </row>
    <row r="245" spans="2:65" s="1" customFormat="1" ht="31.5" customHeight="1">
      <c r="B245" s="41"/>
      <c r="C245" s="193" t="s">
        <v>337</v>
      </c>
      <c r="D245" s="193" t="s">
        <v>130</v>
      </c>
      <c r="E245" s="194" t="s">
        <v>338</v>
      </c>
      <c r="F245" s="195" t="s">
        <v>339</v>
      </c>
      <c r="G245" s="196" t="s">
        <v>205</v>
      </c>
      <c r="H245" s="197">
        <v>107.44799999999999</v>
      </c>
      <c r="I245" s="198"/>
      <c r="J245" s="199">
        <f>ROUND(I245*H245,2)</f>
        <v>0</v>
      </c>
      <c r="K245" s="195" t="s">
        <v>134</v>
      </c>
      <c r="L245" s="61"/>
      <c r="M245" s="200" t="s">
        <v>24</v>
      </c>
      <c r="N245" s="201" t="s">
        <v>46</v>
      </c>
      <c r="O245" s="42"/>
      <c r="P245" s="202">
        <f>O245*H245</f>
        <v>0</v>
      </c>
      <c r="Q245" s="202">
        <v>0</v>
      </c>
      <c r="R245" s="202">
        <f>Q245*H245</f>
        <v>0</v>
      </c>
      <c r="S245" s="202">
        <v>0</v>
      </c>
      <c r="T245" s="203">
        <f>S245*H245</f>
        <v>0</v>
      </c>
      <c r="AR245" s="24" t="s">
        <v>135</v>
      </c>
      <c r="AT245" s="24" t="s">
        <v>130</v>
      </c>
      <c r="AU245" s="24" t="s">
        <v>84</v>
      </c>
      <c r="AY245" s="24" t="s">
        <v>128</v>
      </c>
      <c r="BE245" s="204">
        <f>IF(N245="základní",J245,0)</f>
        <v>0</v>
      </c>
      <c r="BF245" s="204">
        <f>IF(N245="snížená",J245,0)</f>
        <v>0</v>
      </c>
      <c r="BG245" s="204">
        <f>IF(N245="zákl. přenesená",J245,0)</f>
        <v>0</v>
      </c>
      <c r="BH245" s="204">
        <f>IF(N245="sníž. přenesená",J245,0)</f>
        <v>0</v>
      </c>
      <c r="BI245" s="204">
        <f>IF(N245="nulová",J245,0)</f>
        <v>0</v>
      </c>
      <c r="BJ245" s="24" t="s">
        <v>25</v>
      </c>
      <c r="BK245" s="204">
        <f>ROUND(I245*H245,2)</f>
        <v>0</v>
      </c>
      <c r="BL245" s="24" t="s">
        <v>135</v>
      </c>
      <c r="BM245" s="24" t="s">
        <v>340</v>
      </c>
    </row>
    <row r="246" spans="2:65" s="1" customFormat="1" ht="44.25" customHeight="1">
      <c r="B246" s="41"/>
      <c r="C246" s="193" t="s">
        <v>341</v>
      </c>
      <c r="D246" s="193" t="s">
        <v>130</v>
      </c>
      <c r="E246" s="194" t="s">
        <v>342</v>
      </c>
      <c r="F246" s="195" t="s">
        <v>343</v>
      </c>
      <c r="G246" s="196" t="s">
        <v>205</v>
      </c>
      <c r="H246" s="197">
        <v>485.23599999999999</v>
      </c>
      <c r="I246" s="198"/>
      <c r="J246" s="199">
        <f>ROUND(I246*H246,2)</f>
        <v>0</v>
      </c>
      <c r="K246" s="195" t="s">
        <v>134</v>
      </c>
      <c r="L246" s="61"/>
      <c r="M246" s="200" t="s">
        <v>24</v>
      </c>
      <c r="N246" s="201" t="s">
        <v>46</v>
      </c>
      <c r="O246" s="42"/>
      <c r="P246" s="202">
        <f>O246*H246</f>
        <v>0</v>
      </c>
      <c r="Q246" s="202">
        <v>0</v>
      </c>
      <c r="R246" s="202">
        <f>Q246*H246</f>
        <v>0</v>
      </c>
      <c r="S246" s="202">
        <v>0</v>
      </c>
      <c r="T246" s="203">
        <f>S246*H246</f>
        <v>0</v>
      </c>
      <c r="AR246" s="24" t="s">
        <v>135</v>
      </c>
      <c r="AT246" s="24" t="s">
        <v>130</v>
      </c>
      <c r="AU246" s="24" t="s">
        <v>84</v>
      </c>
      <c r="AY246" s="24" t="s">
        <v>128</v>
      </c>
      <c r="BE246" s="204">
        <f>IF(N246="základní",J246,0)</f>
        <v>0</v>
      </c>
      <c r="BF246" s="204">
        <f>IF(N246="snížená",J246,0)</f>
        <v>0</v>
      </c>
      <c r="BG246" s="204">
        <f>IF(N246="zákl. přenesená",J246,0)</f>
        <v>0</v>
      </c>
      <c r="BH246" s="204">
        <f>IF(N246="sníž. přenesená",J246,0)</f>
        <v>0</v>
      </c>
      <c r="BI246" s="204">
        <f>IF(N246="nulová",J246,0)</f>
        <v>0</v>
      </c>
      <c r="BJ246" s="24" t="s">
        <v>25</v>
      </c>
      <c r="BK246" s="204">
        <f>ROUND(I246*H246,2)</f>
        <v>0</v>
      </c>
      <c r="BL246" s="24" t="s">
        <v>135</v>
      </c>
      <c r="BM246" s="24" t="s">
        <v>344</v>
      </c>
    </row>
    <row r="247" spans="2:65" s="1" customFormat="1" ht="94.5">
      <c r="B247" s="41"/>
      <c r="C247" s="63"/>
      <c r="D247" s="205" t="s">
        <v>137</v>
      </c>
      <c r="E247" s="63"/>
      <c r="F247" s="206" t="s">
        <v>345</v>
      </c>
      <c r="G247" s="63"/>
      <c r="H247" s="63"/>
      <c r="I247" s="163"/>
      <c r="J247" s="63"/>
      <c r="K247" s="63"/>
      <c r="L247" s="61"/>
      <c r="M247" s="207"/>
      <c r="N247" s="42"/>
      <c r="O247" s="42"/>
      <c r="P247" s="42"/>
      <c r="Q247" s="42"/>
      <c r="R247" s="42"/>
      <c r="S247" s="42"/>
      <c r="T247" s="78"/>
      <c r="AT247" s="24" t="s">
        <v>137</v>
      </c>
      <c r="AU247" s="24" t="s">
        <v>84</v>
      </c>
    </row>
    <row r="248" spans="2:65" s="11" customFormat="1" ht="13.5">
      <c r="B248" s="208"/>
      <c r="C248" s="209"/>
      <c r="D248" s="205" t="s">
        <v>141</v>
      </c>
      <c r="E248" s="210" t="s">
        <v>24</v>
      </c>
      <c r="F248" s="211" t="s">
        <v>346</v>
      </c>
      <c r="G248" s="209"/>
      <c r="H248" s="212" t="s">
        <v>24</v>
      </c>
      <c r="I248" s="213"/>
      <c r="J248" s="209"/>
      <c r="K248" s="209"/>
      <c r="L248" s="214"/>
      <c r="M248" s="215"/>
      <c r="N248" s="216"/>
      <c r="O248" s="216"/>
      <c r="P248" s="216"/>
      <c r="Q248" s="216"/>
      <c r="R248" s="216"/>
      <c r="S248" s="216"/>
      <c r="T248" s="217"/>
      <c r="AT248" s="218" t="s">
        <v>141</v>
      </c>
      <c r="AU248" s="218" t="s">
        <v>84</v>
      </c>
      <c r="AV248" s="11" t="s">
        <v>25</v>
      </c>
      <c r="AW248" s="11" t="s">
        <v>143</v>
      </c>
      <c r="AX248" s="11" t="s">
        <v>75</v>
      </c>
      <c r="AY248" s="218" t="s">
        <v>128</v>
      </c>
    </row>
    <row r="249" spans="2:65" s="11" customFormat="1" ht="13.5">
      <c r="B249" s="208"/>
      <c r="C249" s="209"/>
      <c r="D249" s="205" t="s">
        <v>141</v>
      </c>
      <c r="E249" s="210" t="s">
        <v>24</v>
      </c>
      <c r="F249" s="211" t="s">
        <v>347</v>
      </c>
      <c r="G249" s="209"/>
      <c r="H249" s="212" t="s">
        <v>24</v>
      </c>
      <c r="I249" s="213"/>
      <c r="J249" s="209"/>
      <c r="K249" s="209"/>
      <c r="L249" s="214"/>
      <c r="M249" s="215"/>
      <c r="N249" s="216"/>
      <c r="O249" s="216"/>
      <c r="P249" s="216"/>
      <c r="Q249" s="216"/>
      <c r="R249" s="216"/>
      <c r="S249" s="216"/>
      <c r="T249" s="217"/>
      <c r="AT249" s="218" t="s">
        <v>141</v>
      </c>
      <c r="AU249" s="218" t="s">
        <v>84</v>
      </c>
      <c r="AV249" s="11" t="s">
        <v>25</v>
      </c>
      <c r="AW249" s="11" t="s">
        <v>143</v>
      </c>
      <c r="AX249" s="11" t="s">
        <v>75</v>
      </c>
      <c r="AY249" s="218" t="s">
        <v>128</v>
      </c>
    </row>
    <row r="250" spans="2:65" s="12" customFormat="1" ht="13.5">
      <c r="B250" s="219"/>
      <c r="C250" s="220"/>
      <c r="D250" s="205" t="s">
        <v>141</v>
      </c>
      <c r="E250" s="231" t="s">
        <v>24</v>
      </c>
      <c r="F250" s="232" t="s">
        <v>348</v>
      </c>
      <c r="G250" s="220"/>
      <c r="H250" s="233">
        <v>9.3160799999999995</v>
      </c>
      <c r="I250" s="225"/>
      <c r="J250" s="220"/>
      <c r="K250" s="220"/>
      <c r="L250" s="226"/>
      <c r="M250" s="227"/>
      <c r="N250" s="228"/>
      <c r="O250" s="228"/>
      <c r="P250" s="228"/>
      <c r="Q250" s="228"/>
      <c r="R250" s="228"/>
      <c r="S250" s="228"/>
      <c r="T250" s="229"/>
      <c r="AT250" s="230" t="s">
        <v>141</v>
      </c>
      <c r="AU250" s="230" t="s">
        <v>84</v>
      </c>
      <c r="AV250" s="12" t="s">
        <v>84</v>
      </c>
      <c r="AW250" s="12" t="s">
        <v>143</v>
      </c>
      <c r="AX250" s="12" t="s">
        <v>75</v>
      </c>
      <c r="AY250" s="230" t="s">
        <v>128</v>
      </c>
    </row>
    <row r="251" spans="2:65" s="11" customFormat="1" ht="13.5">
      <c r="B251" s="208"/>
      <c r="C251" s="209"/>
      <c r="D251" s="205" t="s">
        <v>141</v>
      </c>
      <c r="E251" s="210" t="s">
        <v>24</v>
      </c>
      <c r="F251" s="211" t="s">
        <v>349</v>
      </c>
      <c r="G251" s="209"/>
      <c r="H251" s="212" t="s">
        <v>24</v>
      </c>
      <c r="I251" s="213"/>
      <c r="J251" s="209"/>
      <c r="K251" s="209"/>
      <c r="L251" s="214"/>
      <c r="M251" s="215"/>
      <c r="N251" s="216"/>
      <c r="O251" s="216"/>
      <c r="P251" s="216"/>
      <c r="Q251" s="216"/>
      <c r="R251" s="216"/>
      <c r="S251" s="216"/>
      <c r="T251" s="217"/>
      <c r="AT251" s="218" t="s">
        <v>141</v>
      </c>
      <c r="AU251" s="218" t="s">
        <v>84</v>
      </c>
      <c r="AV251" s="11" t="s">
        <v>25</v>
      </c>
      <c r="AW251" s="11" t="s">
        <v>143</v>
      </c>
      <c r="AX251" s="11" t="s">
        <v>75</v>
      </c>
      <c r="AY251" s="218" t="s">
        <v>128</v>
      </c>
    </row>
    <row r="252" spans="2:65" s="12" customFormat="1" ht="13.5">
      <c r="B252" s="219"/>
      <c r="C252" s="220"/>
      <c r="D252" s="205" t="s">
        <v>141</v>
      </c>
      <c r="E252" s="231" t="s">
        <v>24</v>
      </c>
      <c r="F252" s="232" t="s">
        <v>350</v>
      </c>
      <c r="G252" s="220"/>
      <c r="H252" s="233">
        <v>475.92</v>
      </c>
      <c r="I252" s="225"/>
      <c r="J252" s="220"/>
      <c r="K252" s="220"/>
      <c r="L252" s="226"/>
      <c r="M252" s="227"/>
      <c r="N252" s="228"/>
      <c r="O252" s="228"/>
      <c r="P252" s="228"/>
      <c r="Q252" s="228"/>
      <c r="R252" s="228"/>
      <c r="S252" s="228"/>
      <c r="T252" s="229"/>
      <c r="AT252" s="230" t="s">
        <v>141</v>
      </c>
      <c r="AU252" s="230" t="s">
        <v>84</v>
      </c>
      <c r="AV252" s="12" t="s">
        <v>84</v>
      </c>
      <c r="AW252" s="12" t="s">
        <v>143</v>
      </c>
      <c r="AX252" s="12" t="s">
        <v>75</v>
      </c>
      <c r="AY252" s="230" t="s">
        <v>128</v>
      </c>
    </row>
    <row r="253" spans="2:65" s="13" customFormat="1" ht="13.5">
      <c r="B253" s="234"/>
      <c r="C253" s="235"/>
      <c r="D253" s="221" t="s">
        <v>141</v>
      </c>
      <c r="E253" s="236" t="s">
        <v>24</v>
      </c>
      <c r="F253" s="237" t="s">
        <v>153</v>
      </c>
      <c r="G253" s="235"/>
      <c r="H253" s="238">
        <v>485.23608000000002</v>
      </c>
      <c r="I253" s="239"/>
      <c r="J253" s="235"/>
      <c r="K253" s="235"/>
      <c r="L253" s="240"/>
      <c r="M253" s="241"/>
      <c r="N253" s="242"/>
      <c r="O253" s="242"/>
      <c r="P253" s="242"/>
      <c r="Q253" s="242"/>
      <c r="R253" s="242"/>
      <c r="S253" s="242"/>
      <c r="T253" s="243"/>
      <c r="AT253" s="244" t="s">
        <v>141</v>
      </c>
      <c r="AU253" s="244" t="s">
        <v>84</v>
      </c>
      <c r="AV253" s="13" t="s">
        <v>135</v>
      </c>
      <c r="AW253" s="13" t="s">
        <v>143</v>
      </c>
      <c r="AX253" s="13" t="s">
        <v>25</v>
      </c>
      <c r="AY253" s="244" t="s">
        <v>128</v>
      </c>
    </row>
    <row r="254" spans="2:65" s="1" customFormat="1" ht="44.25" customHeight="1">
      <c r="B254" s="41"/>
      <c r="C254" s="193" t="s">
        <v>351</v>
      </c>
      <c r="D254" s="193" t="s">
        <v>130</v>
      </c>
      <c r="E254" s="194" t="s">
        <v>352</v>
      </c>
      <c r="F254" s="195" t="s">
        <v>353</v>
      </c>
      <c r="G254" s="196" t="s">
        <v>205</v>
      </c>
      <c r="H254" s="197">
        <v>739.59799999999996</v>
      </c>
      <c r="I254" s="198"/>
      <c r="J254" s="199">
        <f>ROUND(I254*H254,2)</f>
        <v>0</v>
      </c>
      <c r="K254" s="195" t="s">
        <v>134</v>
      </c>
      <c r="L254" s="61"/>
      <c r="M254" s="200" t="s">
        <v>24</v>
      </c>
      <c r="N254" s="201" t="s">
        <v>46</v>
      </c>
      <c r="O254" s="42"/>
      <c r="P254" s="202">
        <f>O254*H254</f>
        <v>0</v>
      </c>
      <c r="Q254" s="202">
        <v>0</v>
      </c>
      <c r="R254" s="202">
        <f>Q254*H254</f>
        <v>0</v>
      </c>
      <c r="S254" s="202">
        <v>0</v>
      </c>
      <c r="T254" s="203">
        <f>S254*H254</f>
        <v>0</v>
      </c>
      <c r="AR254" s="24" t="s">
        <v>135</v>
      </c>
      <c r="AT254" s="24" t="s">
        <v>130</v>
      </c>
      <c r="AU254" s="24" t="s">
        <v>84</v>
      </c>
      <c r="AY254" s="24" t="s">
        <v>128</v>
      </c>
      <c r="BE254" s="204">
        <f>IF(N254="základní",J254,0)</f>
        <v>0</v>
      </c>
      <c r="BF254" s="204">
        <f>IF(N254="snížená",J254,0)</f>
        <v>0</v>
      </c>
      <c r="BG254" s="204">
        <f>IF(N254="zákl. přenesená",J254,0)</f>
        <v>0</v>
      </c>
      <c r="BH254" s="204">
        <f>IF(N254="sníž. přenesená",J254,0)</f>
        <v>0</v>
      </c>
      <c r="BI254" s="204">
        <f>IF(N254="nulová",J254,0)</f>
        <v>0</v>
      </c>
      <c r="BJ254" s="24" t="s">
        <v>25</v>
      </c>
      <c r="BK254" s="204">
        <f>ROUND(I254*H254,2)</f>
        <v>0</v>
      </c>
      <c r="BL254" s="24" t="s">
        <v>135</v>
      </c>
      <c r="BM254" s="24" t="s">
        <v>354</v>
      </c>
    </row>
    <row r="255" spans="2:65" s="1" customFormat="1" ht="94.5">
      <c r="B255" s="41"/>
      <c r="C255" s="63"/>
      <c r="D255" s="205" t="s">
        <v>137</v>
      </c>
      <c r="E255" s="63"/>
      <c r="F255" s="206" t="s">
        <v>345</v>
      </c>
      <c r="G255" s="63"/>
      <c r="H255" s="63"/>
      <c r="I255" s="163"/>
      <c r="J255" s="63"/>
      <c r="K255" s="63"/>
      <c r="L255" s="61"/>
      <c r="M255" s="207"/>
      <c r="N255" s="42"/>
      <c r="O255" s="42"/>
      <c r="P255" s="42"/>
      <c r="Q255" s="42"/>
      <c r="R255" s="42"/>
      <c r="S255" s="42"/>
      <c r="T255" s="78"/>
      <c r="AT255" s="24" t="s">
        <v>137</v>
      </c>
      <c r="AU255" s="24" t="s">
        <v>84</v>
      </c>
    </row>
    <row r="256" spans="2:65" s="11" customFormat="1" ht="13.5">
      <c r="B256" s="208"/>
      <c r="C256" s="209"/>
      <c r="D256" s="205" t="s">
        <v>141</v>
      </c>
      <c r="E256" s="210" t="s">
        <v>24</v>
      </c>
      <c r="F256" s="211" t="s">
        <v>346</v>
      </c>
      <c r="G256" s="209"/>
      <c r="H256" s="212" t="s">
        <v>24</v>
      </c>
      <c r="I256" s="213"/>
      <c r="J256" s="209"/>
      <c r="K256" s="209"/>
      <c r="L256" s="214"/>
      <c r="M256" s="215"/>
      <c r="N256" s="216"/>
      <c r="O256" s="216"/>
      <c r="P256" s="216"/>
      <c r="Q256" s="216"/>
      <c r="R256" s="216"/>
      <c r="S256" s="216"/>
      <c r="T256" s="217"/>
      <c r="AT256" s="218" t="s">
        <v>141</v>
      </c>
      <c r="AU256" s="218" t="s">
        <v>84</v>
      </c>
      <c r="AV256" s="11" t="s">
        <v>25</v>
      </c>
      <c r="AW256" s="11" t="s">
        <v>143</v>
      </c>
      <c r="AX256" s="11" t="s">
        <v>75</v>
      </c>
      <c r="AY256" s="218" t="s">
        <v>128</v>
      </c>
    </row>
    <row r="257" spans="2:65" s="11" customFormat="1" ht="13.5">
      <c r="B257" s="208"/>
      <c r="C257" s="209"/>
      <c r="D257" s="205" t="s">
        <v>141</v>
      </c>
      <c r="E257" s="210" t="s">
        <v>24</v>
      </c>
      <c r="F257" s="211" t="s">
        <v>355</v>
      </c>
      <c r="G257" s="209"/>
      <c r="H257" s="212" t="s">
        <v>24</v>
      </c>
      <c r="I257" s="213"/>
      <c r="J257" s="209"/>
      <c r="K257" s="209"/>
      <c r="L257" s="214"/>
      <c r="M257" s="215"/>
      <c r="N257" s="216"/>
      <c r="O257" s="216"/>
      <c r="P257" s="216"/>
      <c r="Q257" s="216"/>
      <c r="R257" s="216"/>
      <c r="S257" s="216"/>
      <c r="T257" s="217"/>
      <c r="AT257" s="218" t="s">
        <v>141</v>
      </c>
      <c r="AU257" s="218" t="s">
        <v>84</v>
      </c>
      <c r="AV257" s="11" t="s">
        <v>25</v>
      </c>
      <c r="AW257" s="11" t="s">
        <v>143</v>
      </c>
      <c r="AX257" s="11" t="s">
        <v>75</v>
      </c>
      <c r="AY257" s="218" t="s">
        <v>128</v>
      </c>
    </row>
    <row r="258" spans="2:65" s="12" customFormat="1" ht="13.5">
      <c r="B258" s="219"/>
      <c r="C258" s="220"/>
      <c r="D258" s="205" t="s">
        <v>141</v>
      </c>
      <c r="E258" s="231" t="s">
        <v>24</v>
      </c>
      <c r="F258" s="232" t="s">
        <v>356</v>
      </c>
      <c r="G258" s="220"/>
      <c r="H258" s="233">
        <v>26.204319999999999</v>
      </c>
      <c r="I258" s="225"/>
      <c r="J258" s="220"/>
      <c r="K258" s="220"/>
      <c r="L258" s="226"/>
      <c r="M258" s="227"/>
      <c r="N258" s="228"/>
      <c r="O258" s="228"/>
      <c r="P258" s="228"/>
      <c r="Q258" s="228"/>
      <c r="R258" s="228"/>
      <c r="S258" s="228"/>
      <c r="T258" s="229"/>
      <c r="AT258" s="230" t="s">
        <v>141</v>
      </c>
      <c r="AU258" s="230" t="s">
        <v>84</v>
      </c>
      <c r="AV258" s="12" t="s">
        <v>84</v>
      </c>
      <c r="AW258" s="12" t="s">
        <v>143</v>
      </c>
      <c r="AX258" s="12" t="s">
        <v>75</v>
      </c>
      <c r="AY258" s="230" t="s">
        <v>128</v>
      </c>
    </row>
    <row r="259" spans="2:65" s="11" customFormat="1" ht="13.5">
      <c r="B259" s="208"/>
      <c r="C259" s="209"/>
      <c r="D259" s="205" t="s">
        <v>141</v>
      </c>
      <c r="E259" s="210" t="s">
        <v>24</v>
      </c>
      <c r="F259" s="211" t="s">
        <v>357</v>
      </c>
      <c r="G259" s="209"/>
      <c r="H259" s="212" t="s">
        <v>24</v>
      </c>
      <c r="I259" s="213"/>
      <c r="J259" s="209"/>
      <c r="K259" s="209"/>
      <c r="L259" s="214"/>
      <c r="M259" s="215"/>
      <c r="N259" s="216"/>
      <c r="O259" s="216"/>
      <c r="P259" s="216"/>
      <c r="Q259" s="216"/>
      <c r="R259" s="216"/>
      <c r="S259" s="216"/>
      <c r="T259" s="217"/>
      <c r="AT259" s="218" t="s">
        <v>141</v>
      </c>
      <c r="AU259" s="218" t="s">
        <v>84</v>
      </c>
      <c r="AV259" s="11" t="s">
        <v>25</v>
      </c>
      <c r="AW259" s="11" t="s">
        <v>143</v>
      </c>
      <c r="AX259" s="11" t="s">
        <v>75</v>
      </c>
      <c r="AY259" s="218" t="s">
        <v>128</v>
      </c>
    </row>
    <row r="260" spans="2:65" s="12" customFormat="1" ht="13.5">
      <c r="B260" s="219"/>
      <c r="C260" s="220"/>
      <c r="D260" s="205" t="s">
        <v>141</v>
      </c>
      <c r="E260" s="231" t="s">
        <v>24</v>
      </c>
      <c r="F260" s="232" t="s">
        <v>358</v>
      </c>
      <c r="G260" s="220"/>
      <c r="H260" s="233">
        <v>713.39400000000001</v>
      </c>
      <c r="I260" s="225"/>
      <c r="J260" s="220"/>
      <c r="K260" s="220"/>
      <c r="L260" s="226"/>
      <c r="M260" s="227"/>
      <c r="N260" s="228"/>
      <c r="O260" s="228"/>
      <c r="P260" s="228"/>
      <c r="Q260" s="228"/>
      <c r="R260" s="228"/>
      <c r="S260" s="228"/>
      <c r="T260" s="229"/>
      <c r="AT260" s="230" t="s">
        <v>141</v>
      </c>
      <c r="AU260" s="230" t="s">
        <v>84</v>
      </c>
      <c r="AV260" s="12" t="s">
        <v>84</v>
      </c>
      <c r="AW260" s="12" t="s">
        <v>143</v>
      </c>
      <c r="AX260" s="12" t="s">
        <v>75</v>
      </c>
      <c r="AY260" s="230" t="s">
        <v>128</v>
      </c>
    </row>
    <row r="261" spans="2:65" s="13" customFormat="1" ht="13.5">
      <c r="B261" s="234"/>
      <c r="C261" s="235"/>
      <c r="D261" s="221" t="s">
        <v>141</v>
      </c>
      <c r="E261" s="236" t="s">
        <v>24</v>
      </c>
      <c r="F261" s="237" t="s">
        <v>153</v>
      </c>
      <c r="G261" s="235"/>
      <c r="H261" s="238">
        <v>739.59831999999994</v>
      </c>
      <c r="I261" s="239"/>
      <c r="J261" s="235"/>
      <c r="K261" s="235"/>
      <c r="L261" s="240"/>
      <c r="M261" s="241"/>
      <c r="N261" s="242"/>
      <c r="O261" s="242"/>
      <c r="P261" s="242"/>
      <c r="Q261" s="242"/>
      <c r="R261" s="242"/>
      <c r="S261" s="242"/>
      <c r="T261" s="243"/>
      <c r="AT261" s="244" t="s">
        <v>141</v>
      </c>
      <c r="AU261" s="244" t="s">
        <v>84</v>
      </c>
      <c r="AV261" s="13" t="s">
        <v>135</v>
      </c>
      <c r="AW261" s="13" t="s">
        <v>143</v>
      </c>
      <c r="AX261" s="13" t="s">
        <v>25</v>
      </c>
      <c r="AY261" s="244" t="s">
        <v>128</v>
      </c>
    </row>
    <row r="262" spans="2:65" s="1" customFormat="1" ht="44.25" customHeight="1">
      <c r="B262" s="41"/>
      <c r="C262" s="193" t="s">
        <v>359</v>
      </c>
      <c r="D262" s="193" t="s">
        <v>130</v>
      </c>
      <c r="E262" s="194" t="s">
        <v>360</v>
      </c>
      <c r="F262" s="195" t="s">
        <v>361</v>
      </c>
      <c r="G262" s="196" t="s">
        <v>205</v>
      </c>
      <c r="H262" s="197">
        <v>233.148</v>
      </c>
      <c r="I262" s="198"/>
      <c r="J262" s="199">
        <f>ROUND(I262*H262,2)</f>
        <v>0</v>
      </c>
      <c r="K262" s="195" t="s">
        <v>134</v>
      </c>
      <c r="L262" s="61"/>
      <c r="M262" s="200" t="s">
        <v>24</v>
      </c>
      <c r="N262" s="201" t="s">
        <v>46</v>
      </c>
      <c r="O262" s="42"/>
      <c r="P262" s="202">
        <f>O262*H262</f>
        <v>0</v>
      </c>
      <c r="Q262" s="202">
        <v>0</v>
      </c>
      <c r="R262" s="202">
        <f>Q262*H262</f>
        <v>0</v>
      </c>
      <c r="S262" s="202">
        <v>0</v>
      </c>
      <c r="T262" s="203">
        <f>S262*H262</f>
        <v>0</v>
      </c>
      <c r="AR262" s="24" t="s">
        <v>135</v>
      </c>
      <c r="AT262" s="24" t="s">
        <v>130</v>
      </c>
      <c r="AU262" s="24" t="s">
        <v>84</v>
      </c>
      <c r="AY262" s="24" t="s">
        <v>128</v>
      </c>
      <c r="BE262" s="204">
        <f>IF(N262="základní",J262,0)</f>
        <v>0</v>
      </c>
      <c r="BF262" s="204">
        <f>IF(N262="snížená",J262,0)</f>
        <v>0</v>
      </c>
      <c r="BG262" s="204">
        <f>IF(N262="zákl. přenesená",J262,0)</f>
        <v>0</v>
      </c>
      <c r="BH262" s="204">
        <f>IF(N262="sníž. přenesená",J262,0)</f>
        <v>0</v>
      </c>
      <c r="BI262" s="204">
        <f>IF(N262="nulová",J262,0)</f>
        <v>0</v>
      </c>
      <c r="BJ262" s="24" t="s">
        <v>25</v>
      </c>
      <c r="BK262" s="204">
        <f>ROUND(I262*H262,2)</f>
        <v>0</v>
      </c>
      <c r="BL262" s="24" t="s">
        <v>135</v>
      </c>
      <c r="BM262" s="24" t="s">
        <v>362</v>
      </c>
    </row>
    <row r="263" spans="2:65" s="1" customFormat="1" ht="94.5">
      <c r="B263" s="41"/>
      <c r="C263" s="63"/>
      <c r="D263" s="205" t="s">
        <v>137</v>
      </c>
      <c r="E263" s="63"/>
      <c r="F263" s="206" t="s">
        <v>345</v>
      </c>
      <c r="G263" s="63"/>
      <c r="H263" s="63"/>
      <c r="I263" s="163"/>
      <c r="J263" s="63"/>
      <c r="K263" s="63"/>
      <c r="L263" s="61"/>
      <c r="M263" s="207"/>
      <c r="N263" s="42"/>
      <c r="O263" s="42"/>
      <c r="P263" s="42"/>
      <c r="Q263" s="42"/>
      <c r="R263" s="42"/>
      <c r="S263" s="42"/>
      <c r="T263" s="78"/>
      <c r="AT263" s="24" t="s">
        <v>137</v>
      </c>
      <c r="AU263" s="24" t="s">
        <v>84</v>
      </c>
    </row>
    <row r="264" spans="2:65" s="11" customFormat="1" ht="13.5">
      <c r="B264" s="208"/>
      <c r="C264" s="209"/>
      <c r="D264" s="205" t="s">
        <v>141</v>
      </c>
      <c r="E264" s="210" t="s">
        <v>24</v>
      </c>
      <c r="F264" s="211" t="s">
        <v>346</v>
      </c>
      <c r="G264" s="209"/>
      <c r="H264" s="212" t="s">
        <v>24</v>
      </c>
      <c r="I264" s="213"/>
      <c r="J264" s="209"/>
      <c r="K264" s="209"/>
      <c r="L264" s="214"/>
      <c r="M264" s="215"/>
      <c r="N264" s="216"/>
      <c r="O264" s="216"/>
      <c r="P264" s="216"/>
      <c r="Q264" s="216"/>
      <c r="R264" s="216"/>
      <c r="S264" s="216"/>
      <c r="T264" s="217"/>
      <c r="AT264" s="218" t="s">
        <v>141</v>
      </c>
      <c r="AU264" s="218" t="s">
        <v>84</v>
      </c>
      <c r="AV264" s="11" t="s">
        <v>25</v>
      </c>
      <c r="AW264" s="11" t="s">
        <v>143</v>
      </c>
      <c r="AX264" s="11" t="s">
        <v>75</v>
      </c>
      <c r="AY264" s="218" t="s">
        <v>128</v>
      </c>
    </row>
    <row r="265" spans="2:65" s="11" customFormat="1" ht="13.5">
      <c r="B265" s="208"/>
      <c r="C265" s="209"/>
      <c r="D265" s="205" t="s">
        <v>141</v>
      </c>
      <c r="E265" s="210" t="s">
        <v>24</v>
      </c>
      <c r="F265" s="211" t="s">
        <v>363</v>
      </c>
      <c r="G265" s="209"/>
      <c r="H265" s="212" t="s">
        <v>24</v>
      </c>
      <c r="I265" s="213"/>
      <c r="J265" s="209"/>
      <c r="K265" s="209"/>
      <c r="L265" s="214"/>
      <c r="M265" s="215"/>
      <c r="N265" s="216"/>
      <c r="O265" s="216"/>
      <c r="P265" s="216"/>
      <c r="Q265" s="216"/>
      <c r="R265" s="216"/>
      <c r="S265" s="216"/>
      <c r="T265" s="217"/>
      <c r="AT265" s="218" t="s">
        <v>141</v>
      </c>
      <c r="AU265" s="218" t="s">
        <v>84</v>
      </c>
      <c r="AV265" s="11" t="s">
        <v>25</v>
      </c>
      <c r="AW265" s="11" t="s">
        <v>143</v>
      </c>
      <c r="AX265" s="11" t="s">
        <v>75</v>
      </c>
      <c r="AY265" s="218" t="s">
        <v>128</v>
      </c>
    </row>
    <row r="266" spans="2:65" s="12" customFormat="1" ht="13.5">
      <c r="B266" s="219"/>
      <c r="C266" s="220"/>
      <c r="D266" s="205" t="s">
        <v>141</v>
      </c>
      <c r="E266" s="231" t="s">
        <v>24</v>
      </c>
      <c r="F266" s="232" t="s">
        <v>364</v>
      </c>
      <c r="G266" s="220"/>
      <c r="H266" s="233">
        <v>25.787520000000001</v>
      </c>
      <c r="I266" s="225"/>
      <c r="J266" s="220"/>
      <c r="K266" s="220"/>
      <c r="L266" s="226"/>
      <c r="M266" s="227"/>
      <c r="N266" s="228"/>
      <c r="O266" s="228"/>
      <c r="P266" s="228"/>
      <c r="Q266" s="228"/>
      <c r="R266" s="228"/>
      <c r="S266" s="228"/>
      <c r="T266" s="229"/>
      <c r="AT266" s="230" t="s">
        <v>141</v>
      </c>
      <c r="AU266" s="230" t="s">
        <v>84</v>
      </c>
      <c r="AV266" s="12" t="s">
        <v>84</v>
      </c>
      <c r="AW266" s="12" t="s">
        <v>143</v>
      </c>
      <c r="AX266" s="12" t="s">
        <v>75</v>
      </c>
      <c r="AY266" s="230" t="s">
        <v>128</v>
      </c>
    </row>
    <row r="267" spans="2:65" s="11" customFormat="1" ht="13.5">
      <c r="B267" s="208"/>
      <c r="C267" s="209"/>
      <c r="D267" s="205" t="s">
        <v>141</v>
      </c>
      <c r="E267" s="210" t="s">
        <v>24</v>
      </c>
      <c r="F267" s="211" t="s">
        <v>365</v>
      </c>
      <c r="G267" s="209"/>
      <c r="H267" s="212" t="s">
        <v>24</v>
      </c>
      <c r="I267" s="213"/>
      <c r="J267" s="209"/>
      <c r="K267" s="209"/>
      <c r="L267" s="214"/>
      <c r="M267" s="215"/>
      <c r="N267" s="216"/>
      <c r="O267" s="216"/>
      <c r="P267" s="216"/>
      <c r="Q267" s="216"/>
      <c r="R267" s="216"/>
      <c r="S267" s="216"/>
      <c r="T267" s="217"/>
      <c r="AT267" s="218" t="s">
        <v>141</v>
      </c>
      <c r="AU267" s="218" t="s">
        <v>84</v>
      </c>
      <c r="AV267" s="11" t="s">
        <v>25</v>
      </c>
      <c r="AW267" s="11" t="s">
        <v>143</v>
      </c>
      <c r="AX267" s="11" t="s">
        <v>75</v>
      </c>
      <c r="AY267" s="218" t="s">
        <v>128</v>
      </c>
    </row>
    <row r="268" spans="2:65" s="12" customFormat="1" ht="13.5">
      <c r="B268" s="219"/>
      <c r="C268" s="220"/>
      <c r="D268" s="205" t="s">
        <v>141</v>
      </c>
      <c r="E268" s="231" t="s">
        <v>24</v>
      </c>
      <c r="F268" s="232" t="s">
        <v>366</v>
      </c>
      <c r="G268" s="220"/>
      <c r="H268" s="233">
        <v>207.36</v>
      </c>
      <c r="I268" s="225"/>
      <c r="J268" s="220"/>
      <c r="K268" s="220"/>
      <c r="L268" s="226"/>
      <c r="M268" s="227"/>
      <c r="N268" s="228"/>
      <c r="O268" s="228"/>
      <c r="P268" s="228"/>
      <c r="Q268" s="228"/>
      <c r="R268" s="228"/>
      <c r="S268" s="228"/>
      <c r="T268" s="229"/>
      <c r="AT268" s="230" t="s">
        <v>141</v>
      </c>
      <c r="AU268" s="230" t="s">
        <v>84</v>
      </c>
      <c r="AV268" s="12" t="s">
        <v>84</v>
      </c>
      <c r="AW268" s="12" t="s">
        <v>143</v>
      </c>
      <c r="AX268" s="12" t="s">
        <v>75</v>
      </c>
      <c r="AY268" s="230" t="s">
        <v>128</v>
      </c>
    </row>
    <row r="269" spans="2:65" s="13" customFormat="1" ht="13.5">
      <c r="B269" s="234"/>
      <c r="C269" s="235"/>
      <c r="D269" s="221" t="s">
        <v>141</v>
      </c>
      <c r="E269" s="236" t="s">
        <v>24</v>
      </c>
      <c r="F269" s="237" t="s">
        <v>153</v>
      </c>
      <c r="G269" s="235"/>
      <c r="H269" s="238">
        <v>233.14751999999999</v>
      </c>
      <c r="I269" s="239"/>
      <c r="J269" s="235"/>
      <c r="K269" s="235"/>
      <c r="L269" s="240"/>
      <c r="M269" s="241"/>
      <c r="N269" s="242"/>
      <c r="O269" s="242"/>
      <c r="P269" s="242"/>
      <c r="Q269" s="242"/>
      <c r="R269" s="242"/>
      <c r="S269" s="242"/>
      <c r="T269" s="243"/>
      <c r="AT269" s="244" t="s">
        <v>141</v>
      </c>
      <c r="AU269" s="244" t="s">
        <v>84</v>
      </c>
      <c r="AV269" s="13" t="s">
        <v>135</v>
      </c>
      <c r="AW269" s="13" t="s">
        <v>143</v>
      </c>
      <c r="AX269" s="13" t="s">
        <v>25</v>
      </c>
      <c r="AY269" s="244" t="s">
        <v>128</v>
      </c>
    </row>
    <row r="270" spans="2:65" s="1" customFormat="1" ht="44.25" customHeight="1">
      <c r="B270" s="41"/>
      <c r="C270" s="193" t="s">
        <v>367</v>
      </c>
      <c r="D270" s="193" t="s">
        <v>130</v>
      </c>
      <c r="E270" s="194" t="s">
        <v>368</v>
      </c>
      <c r="F270" s="195" t="s">
        <v>369</v>
      </c>
      <c r="G270" s="196" t="s">
        <v>205</v>
      </c>
      <c r="H270" s="197">
        <v>768.17700000000002</v>
      </c>
      <c r="I270" s="198"/>
      <c r="J270" s="199">
        <f>ROUND(I270*H270,2)</f>
        <v>0</v>
      </c>
      <c r="K270" s="195" t="s">
        <v>134</v>
      </c>
      <c r="L270" s="61"/>
      <c r="M270" s="200" t="s">
        <v>24</v>
      </c>
      <c r="N270" s="201" t="s">
        <v>46</v>
      </c>
      <c r="O270" s="42"/>
      <c r="P270" s="202">
        <f>O270*H270</f>
        <v>0</v>
      </c>
      <c r="Q270" s="202">
        <v>0</v>
      </c>
      <c r="R270" s="202">
        <f>Q270*H270</f>
        <v>0</v>
      </c>
      <c r="S270" s="202">
        <v>0</v>
      </c>
      <c r="T270" s="203">
        <f>S270*H270</f>
        <v>0</v>
      </c>
      <c r="AR270" s="24" t="s">
        <v>135</v>
      </c>
      <c r="AT270" s="24" t="s">
        <v>130</v>
      </c>
      <c r="AU270" s="24" t="s">
        <v>84</v>
      </c>
      <c r="AY270" s="24" t="s">
        <v>128</v>
      </c>
      <c r="BE270" s="204">
        <f>IF(N270="základní",J270,0)</f>
        <v>0</v>
      </c>
      <c r="BF270" s="204">
        <f>IF(N270="snížená",J270,0)</f>
        <v>0</v>
      </c>
      <c r="BG270" s="204">
        <f>IF(N270="zákl. přenesená",J270,0)</f>
        <v>0</v>
      </c>
      <c r="BH270" s="204">
        <f>IF(N270="sníž. přenesená",J270,0)</f>
        <v>0</v>
      </c>
      <c r="BI270" s="204">
        <f>IF(N270="nulová",J270,0)</f>
        <v>0</v>
      </c>
      <c r="BJ270" s="24" t="s">
        <v>25</v>
      </c>
      <c r="BK270" s="204">
        <f>ROUND(I270*H270,2)</f>
        <v>0</v>
      </c>
      <c r="BL270" s="24" t="s">
        <v>135</v>
      </c>
      <c r="BM270" s="24" t="s">
        <v>370</v>
      </c>
    </row>
    <row r="271" spans="2:65" s="1" customFormat="1" ht="189">
      <c r="B271" s="41"/>
      <c r="C271" s="63"/>
      <c r="D271" s="205" t="s">
        <v>137</v>
      </c>
      <c r="E271" s="63"/>
      <c r="F271" s="206" t="s">
        <v>371</v>
      </c>
      <c r="G271" s="63"/>
      <c r="H271" s="63"/>
      <c r="I271" s="163"/>
      <c r="J271" s="63"/>
      <c r="K271" s="63"/>
      <c r="L271" s="61"/>
      <c r="M271" s="207"/>
      <c r="N271" s="42"/>
      <c r="O271" s="42"/>
      <c r="P271" s="42"/>
      <c r="Q271" s="42"/>
      <c r="R271" s="42"/>
      <c r="S271" s="42"/>
      <c r="T271" s="78"/>
      <c r="AT271" s="24" t="s">
        <v>137</v>
      </c>
      <c r="AU271" s="24" t="s">
        <v>84</v>
      </c>
    </row>
    <row r="272" spans="2:65" s="11" customFormat="1" ht="13.5">
      <c r="B272" s="208"/>
      <c r="C272" s="209"/>
      <c r="D272" s="205" t="s">
        <v>141</v>
      </c>
      <c r="E272" s="210" t="s">
        <v>24</v>
      </c>
      <c r="F272" s="211" t="s">
        <v>372</v>
      </c>
      <c r="G272" s="209"/>
      <c r="H272" s="212" t="s">
        <v>24</v>
      </c>
      <c r="I272" s="213"/>
      <c r="J272" s="209"/>
      <c r="K272" s="209"/>
      <c r="L272" s="214"/>
      <c r="M272" s="215"/>
      <c r="N272" s="216"/>
      <c r="O272" s="216"/>
      <c r="P272" s="216"/>
      <c r="Q272" s="216"/>
      <c r="R272" s="216"/>
      <c r="S272" s="216"/>
      <c r="T272" s="217"/>
      <c r="AT272" s="218" t="s">
        <v>141</v>
      </c>
      <c r="AU272" s="218" t="s">
        <v>84</v>
      </c>
      <c r="AV272" s="11" t="s">
        <v>25</v>
      </c>
      <c r="AW272" s="11" t="s">
        <v>143</v>
      </c>
      <c r="AX272" s="11" t="s">
        <v>75</v>
      </c>
      <c r="AY272" s="218" t="s">
        <v>128</v>
      </c>
    </row>
    <row r="273" spans="2:65" s="12" customFormat="1" ht="13.5">
      <c r="B273" s="219"/>
      <c r="C273" s="220"/>
      <c r="D273" s="205" t="s">
        <v>141</v>
      </c>
      <c r="E273" s="231" t="s">
        <v>24</v>
      </c>
      <c r="F273" s="232" t="s">
        <v>373</v>
      </c>
      <c r="G273" s="220"/>
      <c r="H273" s="233">
        <v>405.404</v>
      </c>
      <c r="I273" s="225"/>
      <c r="J273" s="220"/>
      <c r="K273" s="220"/>
      <c r="L273" s="226"/>
      <c r="M273" s="227"/>
      <c r="N273" s="228"/>
      <c r="O273" s="228"/>
      <c r="P273" s="228"/>
      <c r="Q273" s="228"/>
      <c r="R273" s="228"/>
      <c r="S273" s="228"/>
      <c r="T273" s="229"/>
      <c r="AT273" s="230" t="s">
        <v>141</v>
      </c>
      <c r="AU273" s="230" t="s">
        <v>84</v>
      </c>
      <c r="AV273" s="12" t="s">
        <v>84</v>
      </c>
      <c r="AW273" s="12" t="s">
        <v>143</v>
      </c>
      <c r="AX273" s="12" t="s">
        <v>75</v>
      </c>
      <c r="AY273" s="230" t="s">
        <v>128</v>
      </c>
    </row>
    <row r="274" spans="2:65" s="12" customFormat="1" ht="13.5">
      <c r="B274" s="219"/>
      <c r="C274" s="220"/>
      <c r="D274" s="205" t="s">
        <v>141</v>
      </c>
      <c r="E274" s="231" t="s">
        <v>24</v>
      </c>
      <c r="F274" s="232" t="s">
        <v>374</v>
      </c>
      <c r="G274" s="220"/>
      <c r="H274" s="233">
        <v>92.602000000000004</v>
      </c>
      <c r="I274" s="225"/>
      <c r="J274" s="220"/>
      <c r="K274" s="220"/>
      <c r="L274" s="226"/>
      <c r="M274" s="227"/>
      <c r="N274" s="228"/>
      <c r="O274" s="228"/>
      <c r="P274" s="228"/>
      <c r="Q274" s="228"/>
      <c r="R274" s="228"/>
      <c r="S274" s="228"/>
      <c r="T274" s="229"/>
      <c r="AT274" s="230" t="s">
        <v>141</v>
      </c>
      <c r="AU274" s="230" t="s">
        <v>84</v>
      </c>
      <c r="AV274" s="12" t="s">
        <v>84</v>
      </c>
      <c r="AW274" s="12" t="s">
        <v>143</v>
      </c>
      <c r="AX274" s="12" t="s">
        <v>75</v>
      </c>
      <c r="AY274" s="230" t="s">
        <v>128</v>
      </c>
    </row>
    <row r="275" spans="2:65" s="12" customFormat="1" ht="13.5">
      <c r="B275" s="219"/>
      <c r="C275" s="220"/>
      <c r="D275" s="205" t="s">
        <v>141</v>
      </c>
      <c r="E275" s="231" t="s">
        <v>24</v>
      </c>
      <c r="F275" s="232" t="s">
        <v>375</v>
      </c>
      <c r="G275" s="220"/>
      <c r="H275" s="233">
        <v>270.17099999999999</v>
      </c>
      <c r="I275" s="225"/>
      <c r="J275" s="220"/>
      <c r="K275" s="220"/>
      <c r="L275" s="226"/>
      <c r="M275" s="227"/>
      <c r="N275" s="228"/>
      <c r="O275" s="228"/>
      <c r="P275" s="228"/>
      <c r="Q275" s="228"/>
      <c r="R275" s="228"/>
      <c r="S275" s="228"/>
      <c r="T275" s="229"/>
      <c r="AT275" s="230" t="s">
        <v>141</v>
      </c>
      <c r="AU275" s="230" t="s">
        <v>84</v>
      </c>
      <c r="AV275" s="12" t="s">
        <v>84</v>
      </c>
      <c r="AW275" s="12" t="s">
        <v>143</v>
      </c>
      <c r="AX275" s="12" t="s">
        <v>75</v>
      </c>
      <c r="AY275" s="230" t="s">
        <v>128</v>
      </c>
    </row>
    <row r="276" spans="2:65" s="13" customFormat="1" ht="13.5">
      <c r="B276" s="234"/>
      <c r="C276" s="235"/>
      <c r="D276" s="221" t="s">
        <v>141</v>
      </c>
      <c r="E276" s="236" t="s">
        <v>24</v>
      </c>
      <c r="F276" s="237" t="s">
        <v>153</v>
      </c>
      <c r="G276" s="235"/>
      <c r="H276" s="238">
        <v>768.17700000000002</v>
      </c>
      <c r="I276" s="239"/>
      <c r="J276" s="235"/>
      <c r="K276" s="235"/>
      <c r="L276" s="240"/>
      <c r="M276" s="241"/>
      <c r="N276" s="242"/>
      <c r="O276" s="242"/>
      <c r="P276" s="242"/>
      <c r="Q276" s="242"/>
      <c r="R276" s="242"/>
      <c r="S276" s="242"/>
      <c r="T276" s="243"/>
      <c r="AT276" s="244" t="s">
        <v>141</v>
      </c>
      <c r="AU276" s="244" t="s">
        <v>84</v>
      </c>
      <c r="AV276" s="13" t="s">
        <v>135</v>
      </c>
      <c r="AW276" s="13" t="s">
        <v>143</v>
      </c>
      <c r="AX276" s="13" t="s">
        <v>25</v>
      </c>
      <c r="AY276" s="244" t="s">
        <v>128</v>
      </c>
    </row>
    <row r="277" spans="2:65" s="1" customFormat="1" ht="22.5" customHeight="1">
      <c r="B277" s="41"/>
      <c r="C277" s="193" t="s">
        <v>376</v>
      </c>
      <c r="D277" s="193" t="s">
        <v>130</v>
      </c>
      <c r="E277" s="194" t="s">
        <v>377</v>
      </c>
      <c r="F277" s="195" t="s">
        <v>378</v>
      </c>
      <c r="G277" s="196" t="s">
        <v>205</v>
      </c>
      <c r="H277" s="197">
        <v>768.17700000000002</v>
      </c>
      <c r="I277" s="198"/>
      <c r="J277" s="199">
        <f>ROUND(I277*H277,2)</f>
        <v>0</v>
      </c>
      <c r="K277" s="195" t="s">
        <v>134</v>
      </c>
      <c r="L277" s="61"/>
      <c r="M277" s="200" t="s">
        <v>24</v>
      </c>
      <c r="N277" s="201" t="s">
        <v>46</v>
      </c>
      <c r="O277" s="42"/>
      <c r="P277" s="202">
        <f>O277*H277</f>
        <v>0</v>
      </c>
      <c r="Q277" s="202">
        <v>0</v>
      </c>
      <c r="R277" s="202">
        <f>Q277*H277</f>
        <v>0</v>
      </c>
      <c r="S277" s="202">
        <v>0</v>
      </c>
      <c r="T277" s="203">
        <f>S277*H277</f>
        <v>0</v>
      </c>
      <c r="AR277" s="24" t="s">
        <v>135</v>
      </c>
      <c r="AT277" s="24" t="s">
        <v>130</v>
      </c>
      <c r="AU277" s="24" t="s">
        <v>84</v>
      </c>
      <c r="AY277" s="24" t="s">
        <v>128</v>
      </c>
      <c r="BE277" s="204">
        <f>IF(N277="základní",J277,0)</f>
        <v>0</v>
      </c>
      <c r="BF277" s="204">
        <f>IF(N277="snížená",J277,0)</f>
        <v>0</v>
      </c>
      <c r="BG277" s="204">
        <f>IF(N277="zákl. přenesená",J277,0)</f>
        <v>0</v>
      </c>
      <c r="BH277" s="204">
        <f>IF(N277="sníž. přenesená",J277,0)</f>
        <v>0</v>
      </c>
      <c r="BI277" s="204">
        <f>IF(N277="nulová",J277,0)</f>
        <v>0</v>
      </c>
      <c r="BJ277" s="24" t="s">
        <v>25</v>
      </c>
      <c r="BK277" s="204">
        <f>ROUND(I277*H277,2)</f>
        <v>0</v>
      </c>
      <c r="BL277" s="24" t="s">
        <v>135</v>
      </c>
      <c r="BM277" s="24" t="s">
        <v>379</v>
      </c>
    </row>
    <row r="278" spans="2:65" s="1" customFormat="1" ht="297">
      <c r="B278" s="41"/>
      <c r="C278" s="63"/>
      <c r="D278" s="221" t="s">
        <v>137</v>
      </c>
      <c r="E278" s="63"/>
      <c r="F278" s="256" t="s">
        <v>380</v>
      </c>
      <c r="G278" s="63"/>
      <c r="H278" s="63"/>
      <c r="I278" s="163"/>
      <c r="J278" s="63"/>
      <c r="K278" s="63"/>
      <c r="L278" s="61"/>
      <c r="M278" s="207"/>
      <c r="N278" s="42"/>
      <c r="O278" s="42"/>
      <c r="P278" s="42"/>
      <c r="Q278" s="42"/>
      <c r="R278" s="42"/>
      <c r="S278" s="42"/>
      <c r="T278" s="78"/>
      <c r="AT278" s="24" t="s">
        <v>137</v>
      </c>
      <c r="AU278" s="24" t="s">
        <v>84</v>
      </c>
    </row>
    <row r="279" spans="2:65" s="1" customFormat="1" ht="22.5" customHeight="1">
      <c r="B279" s="41"/>
      <c r="C279" s="193" t="s">
        <v>381</v>
      </c>
      <c r="D279" s="193" t="s">
        <v>130</v>
      </c>
      <c r="E279" s="194" t="s">
        <v>382</v>
      </c>
      <c r="F279" s="195" t="s">
        <v>383</v>
      </c>
      <c r="G279" s="196" t="s">
        <v>384</v>
      </c>
      <c r="H279" s="197">
        <v>1382.7190000000001</v>
      </c>
      <c r="I279" s="198"/>
      <c r="J279" s="199">
        <f>ROUND(I279*H279,2)</f>
        <v>0</v>
      </c>
      <c r="K279" s="195" t="s">
        <v>134</v>
      </c>
      <c r="L279" s="61"/>
      <c r="M279" s="200" t="s">
        <v>24</v>
      </c>
      <c r="N279" s="201" t="s">
        <v>46</v>
      </c>
      <c r="O279" s="42"/>
      <c r="P279" s="202">
        <f>O279*H279</f>
        <v>0</v>
      </c>
      <c r="Q279" s="202">
        <v>0</v>
      </c>
      <c r="R279" s="202">
        <f>Q279*H279</f>
        <v>0</v>
      </c>
      <c r="S279" s="202">
        <v>0</v>
      </c>
      <c r="T279" s="203">
        <f>S279*H279</f>
        <v>0</v>
      </c>
      <c r="AR279" s="24" t="s">
        <v>135</v>
      </c>
      <c r="AT279" s="24" t="s">
        <v>130</v>
      </c>
      <c r="AU279" s="24" t="s">
        <v>84</v>
      </c>
      <c r="AY279" s="24" t="s">
        <v>128</v>
      </c>
      <c r="BE279" s="204">
        <f>IF(N279="základní",J279,0)</f>
        <v>0</v>
      </c>
      <c r="BF279" s="204">
        <f>IF(N279="snížená",J279,0)</f>
        <v>0</v>
      </c>
      <c r="BG279" s="204">
        <f>IF(N279="zákl. přenesená",J279,0)</f>
        <v>0</v>
      </c>
      <c r="BH279" s="204">
        <f>IF(N279="sníž. přenesená",J279,0)</f>
        <v>0</v>
      </c>
      <c r="BI279" s="204">
        <f>IF(N279="nulová",J279,0)</f>
        <v>0</v>
      </c>
      <c r="BJ279" s="24" t="s">
        <v>25</v>
      </c>
      <c r="BK279" s="204">
        <f>ROUND(I279*H279,2)</f>
        <v>0</v>
      </c>
      <c r="BL279" s="24" t="s">
        <v>135</v>
      </c>
      <c r="BM279" s="24" t="s">
        <v>385</v>
      </c>
    </row>
    <row r="280" spans="2:65" s="1" customFormat="1" ht="297">
      <c r="B280" s="41"/>
      <c r="C280" s="63"/>
      <c r="D280" s="205" t="s">
        <v>137</v>
      </c>
      <c r="E280" s="63"/>
      <c r="F280" s="206" t="s">
        <v>380</v>
      </c>
      <c r="G280" s="63"/>
      <c r="H280" s="63"/>
      <c r="I280" s="163"/>
      <c r="J280" s="63"/>
      <c r="K280" s="63"/>
      <c r="L280" s="61"/>
      <c r="M280" s="207"/>
      <c r="N280" s="42"/>
      <c r="O280" s="42"/>
      <c r="P280" s="42"/>
      <c r="Q280" s="42"/>
      <c r="R280" s="42"/>
      <c r="S280" s="42"/>
      <c r="T280" s="78"/>
      <c r="AT280" s="24" t="s">
        <v>137</v>
      </c>
      <c r="AU280" s="24" t="s">
        <v>84</v>
      </c>
    </row>
    <row r="281" spans="2:65" s="12" customFormat="1" ht="13.5">
      <c r="B281" s="219"/>
      <c r="C281" s="220"/>
      <c r="D281" s="221" t="s">
        <v>141</v>
      </c>
      <c r="E281" s="222" t="s">
        <v>24</v>
      </c>
      <c r="F281" s="223" t="s">
        <v>386</v>
      </c>
      <c r="G281" s="220"/>
      <c r="H281" s="224">
        <v>1382.7185999999999</v>
      </c>
      <c r="I281" s="225"/>
      <c r="J281" s="220"/>
      <c r="K281" s="220"/>
      <c r="L281" s="226"/>
      <c r="M281" s="227"/>
      <c r="N281" s="228"/>
      <c r="O281" s="228"/>
      <c r="P281" s="228"/>
      <c r="Q281" s="228"/>
      <c r="R281" s="228"/>
      <c r="S281" s="228"/>
      <c r="T281" s="229"/>
      <c r="AT281" s="230" t="s">
        <v>141</v>
      </c>
      <c r="AU281" s="230" t="s">
        <v>84</v>
      </c>
      <c r="AV281" s="12" t="s">
        <v>84</v>
      </c>
      <c r="AW281" s="12" t="s">
        <v>143</v>
      </c>
      <c r="AX281" s="12" t="s">
        <v>25</v>
      </c>
      <c r="AY281" s="230" t="s">
        <v>128</v>
      </c>
    </row>
    <row r="282" spans="2:65" s="1" customFormat="1" ht="31.5" customHeight="1">
      <c r="B282" s="41"/>
      <c r="C282" s="193" t="s">
        <v>387</v>
      </c>
      <c r="D282" s="193" t="s">
        <v>130</v>
      </c>
      <c r="E282" s="194" t="s">
        <v>388</v>
      </c>
      <c r="F282" s="195" t="s">
        <v>389</v>
      </c>
      <c r="G282" s="196" t="s">
        <v>205</v>
      </c>
      <c r="H282" s="197">
        <v>2214.0189999999998</v>
      </c>
      <c r="I282" s="198"/>
      <c r="J282" s="199">
        <f>ROUND(I282*H282,2)</f>
        <v>0</v>
      </c>
      <c r="K282" s="195" t="s">
        <v>134</v>
      </c>
      <c r="L282" s="61"/>
      <c r="M282" s="200" t="s">
        <v>24</v>
      </c>
      <c r="N282" s="201" t="s">
        <v>46</v>
      </c>
      <c r="O282" s="42"/>
      <c r="P282" s="202">
        <f>O282*H282</f>
        <v>0</v>
      </c>
      <c r="Q282" s="202">
        <v>0</v>
      </c>
      <c r="R282" s="202">
        <f>Q282*H282</f>
        <v>0</v>
      </c>
      <c r="S282" s="202">
        <v>0</v>
      </c>
      <c r="T282" s="203">
        <f>S282*H282</f>
        <v>0</v>
      </c>
      <c r="AR282" s="24" t="s">
        <v>135</v>
      </c>
      <c r="AT282" s="24" t="s">
        <v>130</v>
      </c>
      <c r="AU282" s="24" t="s">
        <v>84</v>
      </c>
      <c r="AY282" s="24" t="s">
        <v>128</v>
      </c>
      <c r="BE282" s="204">
        <f>IF(N282="základní",J282,0)</f>
        <v>0</v>
      </c>
      <c r="BF282" s="204">
        <f>IF(N282="snížená",J282,0)</f>
        <v>0</v>
      </c>
      <c r="BG282" s="204">
        <f>IF(N282="zákl. přenesená",J282,0)</f>
        <v>0</v>
      </c>
      <c r="BH282" s="204">
        <f>IF(N282="sníž. přenesená",J282,0)</f>
        <v>0</v>
      </c>
      <c r="BI282" s="204">
        <f>IF(N282="nulová",J282,0)</f>
        <v>0</v>
      </c>
      <c r="BJ282" s="24" t="s">
        <v>25</v>
      </c>
      <c r="BK282" s="204">
        <f>ROUND(I282*H282,2)</f>
        <v>0</v>
      </c>
      <c r="BL282" s="24" t="s">
        <v>135</v>
      </c>
      <c r="BM282" s="24" t="s">
        <v>390</v>
      </c>
    </row>
    <row r="283" spans="2:65" s="1" customFormat="1" ht="409.5">
      <c r="B283" s="41"/>
      <c r="C283" s="63"/>
      <c r="D283" s="205" t="s">
        <v>137</v>
      </c>
      <c r="E283" s="63"/>
      <c r="F283" s="206" t="s">
        <v>391</v>
      </c>
      <c r="G283" s="63"/>
      <c r="H283" s="63"/>
      <c r="I283" s="163"/>
      <c r="J283" s="63"/>
      <c r="K283" s="63"/>
      <c r="L283" s="61"/>
      <c r="M283" s="207"/>
      <c r="N283" s="42"/>
      <c r="O283" s="42"/>
      <c r="P283" s="42"/>
      <c r="Q283" s="42"/>
      <c r="R283" s="42"/>
      <c r="S283" s="42"/>
      <c r="T283" s="78"/>
      <c r="AT283" s="24" t="s">
        <v>137</v>
      </c>
      <c r="AU283" s="24" t="s">
        <v>84</v>
      </c>
    </row>
    <row r="284" spans="2:65" s="11" customFormat="1" ht="13.5">
      <c r="B284" s="208"/>
      <c r="C284" s="209"/>
      <c r="D284" s="205" t="s">
        <v>141</v>
      </c>
      <c r="E284" s="210" t="s">
        <v>24</v>
      </c>
      <c r="F284" s="211" t="s">
        <v>346</v>
      </c>
      <c r="G284" s="209"/>
      <c r="H284" s="212" t="s">
        <v>24</v>
      </c>
      <c r="I284" s="213"/>
      <c r="J284" s="209"/>
      <c r="K284" s="209"/>
      <c r="L284" s="214"/>
      <c r="M284" s="215"/>
      <c r="N284" s="216"/>
      <c r="O284" s="216"/>
      <c r="P284" s="216"/>
      <c r="Q284" s="216"/>
      <c r="R284" s="216"/>
      <c r="S284" s="216"/>
      <c r="T284" s="217"/>
      <c r="AT284" s="218" t="s">
        <v>141</v>
      </c>
      <c r="AU284" s="218" t="s">
        <v>84</v>
      </c>
      <c r="AV284" s="11" t="s">
        <v>25</v>
      </c>
      <c r="AW284" s="11" t="s">
        <v>143</v>
      </c>
      <c r="AX284" s="11" t="s">
        <v>75</v>
      </c>
      <c r="AY284" s="218" t="s">
        <v>128</v>
      </c>
    </row>
    <row r="285" spans="2:65" s="11" customFormat="1" ht="13.5">
      <c r="B285" s="208"/>
      <c r="C285" s="209"/>
      <c r="D285" s="205" t="s">
        <v>141</v>
      </c>
      <c r="E285" s="210" t="s">
        <v>24</v>
      </c>
      <c r="F285" s="211" t="s">
        <v>392</v>
      </c>
      <c r="G285" s="209"/>
      <c r="H285" s="212" t="s">
        <v>24</v>
      </c>
      <c r="I285" s="213"/>
      <c r="J285" s="209"/>
      <c r="K285" s="209"/>
      <c r="L285" s="214"/>
      <c r="M285" s="215"/>
      <c r="N285" s="216"/>
      <c r="O285" s="216"/>
      <c r="P285" s="216"/>
      <c r="Q285" s="216"/>
      <c r="R285" s="216"/>
      <c r="S285" s="216"/>
      <c r="T285" s="217"/>
      <c r="AT285" s="218" t="s">
        <v>141</v>
      </c>
      <c r="AU285" s="218" t="s">
        <v>84</v>
      </c>
      <c r="AV285" s="11" t="s">
        <v>25</v>
      </c>
      <c r="AW285" s="11" t="s">
        <v>143</v>
      </c>
      <c r="AX285" s="11" t="s">
        <v>75</v>
      </c>
      <c r="AY285" s="218" t="s">
        <v>128</v>
      </c>
    </row>
    <row r="286" spans="2:65" s="12" customFormat="1" ht="13.5">
      <c r="B286" s="219"/>
      <c r="C286" s="220"/>
      <c r="D286" s="205" t="s">
        <v>141</v>
      </c>
      <c r="E286" s="231" t="s">
        <v>24</v>
      </c>
      <c r="F286" s="232" t="s">
        <v>393</v>
      </c>
      <c r="G286" s="220"/>
      <c r="H286" s="233">
        <v>1256.9390000000001</v>
      </c>
      <c r="I286" s="225"/>
      <c r="J286" s="220"/>
      <c r="K286" s="220"/>
      <c r="L286" s="226"/>
      <c r="M286" s="227"/>
      <c r="N286" s="228"/>
      <c r="O286" s="228"/>
      <c r="P286" s="228"/>
      <c r="Q286" s="228"/>
      <c r="R286" s="228"/>
      <c r="S286" s="228"/>
      <c r="T286" s="229"/>
      <c r="AT286" s="230" t="s">
        <v>141</v>
      </c>
      <c r="AU286" s="230" t="s">
        <v>84</v>
      </c>
      <c r="AV286" s="12" t="s">
        <v>84</v>
      </c>
      <c r="AW286" s="12" t="s">
        <v>143</v>
      </c>
      <c r="AX286" s="12" t="s">
        <v>75</v>
      </c>
      <c r="AY286" s="230" t="s">
        <v>128</v>
      </c>
    </row>
    <row r="287" spans="2:65" s="12" customFormat="1" ht="13.5">
      <c r="B287" s="219"/>
      <c r="C287" s="220"/>
      <c r="D287" s="205" t="s">
        <v>141</v>
      </c>
      <c r="E287" s="231" t="s">
        <v>24</v>
      </c>
      <c r="F287" s="232" t="s">
        <v>394</v>
      </c>
      <c r="G287" s="220"/>
      <c r="H287" s="233">
        <v>245.38900000000001</v>
      </c>
      <c r="I287" s="225"/>
      <c r="J287" s="220"/>
      <c r="K287" s="220"/>
      <c r="L287" s="226"/>
      <c r="M287" s="227"/>
      <c r="N287" s="228"/>
      <c r="O287" s="228"/>
      <c r="P287" s="228"/>
      <c r="Q287" s="228"/>
      <c r="R287" s="228"/>
      <c r="S287" s="228"/>
      <c r="T287" s="229"/>
      <c r="AT287" s="230" t="s">
        <v>141</v>
      </c>
      <c r="AU287" s="230" t="s">
        <v>84</v>
      </c>
      <c r="AV287" s="12" t="s">
        <v>84</v>
      </c>
      <c r="AW287" s="12" t="s">
        <v>143</v>
      </c>
      <c r="AX287" s="12" t="s">
        <v>75</v>
      </c>
      <c r="AY287" s="230" t="s">
        <v>128</v>
      </c>
    </row>
    <row r="288" spans="2:65" s="12" customFormat="1" ht="13.5">
      <c r="B288" s="219"/>
      <c r="C288" s="220"/>
      <c r="D288" s="205" t="s">
        <v>141</v>
      </c>
      <c r="E288" s="231" t="s">
        <v>24</v>
      </c>
      <c r="F288" s="232" t="s">
        <v>395</v>
      </c>
      <c r="G288" s="220"/>
      <c r="H288" s="233">
        <v>711.69100000000003</v>
      </c>
      <c r="I288" s="225"/>
      <c r="J288" s="220"/>
      <c r="K288" s="220"/>
      <c r="L288" s="226"/>
      <c r="M288" s="227"/>
      <c r="N288" s="228"/>
      <c r="O288" s="228"/>
      <c r="P288" s="228"/>
      <c r="Q288" s="228"/>
      <c r="R288" s="228"/>
      <c r="S288" s="228"/>
      <c r="T288" s="229"/>
      <c r="AT288" s="230" t="s">
        <v>141</v>
      </c>
      <c r="AU288" s="230" t="s">
        <v>84</v>
      </c>
      <c r="AV288" s="12" t="s">
        <v>84</v>
      </c>
      <c r="AW288" s="12" t="s">
        <v>143</v>
      </c>
      <c r="AX288" s="12" t="s">
        <v>75</v>
      </c>
      <c r="AY288" s="230" t="s">
        <v>128</v>
      </c>
    </row>
    <row r="289" spans="2:65" s="13" customFormat="1" ht="13.5">
      <c r="B289" s="234"/>
      <c r="C289" s="235"/>
      <c r="D289" s="221" t="s">
        <v>141</v>
      </c>
      <c r="E289" s="236" t="s">
        <v>24</v>
      </c>
      <c r="F289" s="237" t="s">
        <v>153</v>
      </c>
      <c r="G289" s="235"/>
      <c r="H289" s="238">
        <v>2214.0189999999998</v>
      </c>
      <c r="I289" s="239"/>
      <c r="J289" s="235"/>
      <c r="K289" s="235"/>
      <c r="L289" s="240"/>
      <c r="M289" s="241"/>
      <c r="N289" s="242"/>
      <c r="O289" s="242"/>
      <c r="P289" s="242"/>
      <c r="Q289" s="242"/>
      <c r="R289" s="242"/>
      <c r="S289" s="242"/>
      <c r="T289" s="243"/>
      <c r="AT289" s="244" t="s">
        <v>141</v>
      </c>
      <c r="AU289" s="244" t="s">
        <v>84</v>
      </c>
      <c r="AV289" s="13" t="s">
        <v>135</v>
      </c>
      <c r="AW289" s="13" t="s">
        <v>143</v>
      </c>
      <c r="AX289" s="13" t="s">
        <v>25</v>
      </c>
      <c r="AY289" s="244" t="s">
        <v>128</v>
      </c>
    </row>
    <row r="290" spans="2:65" s="1" customFormat="1" ht="44.25" customHeight="1">
      <c r="B290" s="41"/>
      <c r="C290" s="193" t="s">
        <v>396</v>
      </c>
      <c r="D290" s="193" t="s">
        <v>130</v>
      </c>
      <c r="E290" s="194" t="s">
        <v>397</v>
      </c>
      <c r="F290" s="195" t="s">
        <v>398</v>
      </c>
      <c r="G290" s="196" t="s">
        <v>205</v>
      </c>
      <c r="H290" s="197">
        <v>507.08</v>
      </c>
      <c r="I290" s="198"/>
      <c r="J290" s="199">
        <f>ROUND(I290*H290,2)</f>
        <v>0</v>
      </c>
      <c r="K290" s="195" t="s">
        <v>134</v>
      </c>
      <c r="L290" s="61"/>
      <c r="M290" s="200" t="s">
        <v>24</v>
      </c>
      <c r="N290" s="201" t="s">
        <v>46</v>
      </c>
      <c r="O290" s="42"/>
      <c r="P290" s="202">
        <f>O290*H290</f>
        <v>0</v>
      </c>
      <c r="Q290" s="202">
        <v>0</v>
      </c>
      <c r="R290" s="202">
        <f>Q290*H290</f>
        <v>0</v>
      </c>
      <c r="S290" s="202">
        <v>0</v>
      </c>
      <c r="T290" s="203">
        <f>S290*H290</f>
        <v>0</v>
      </c>
      <c r="AR290" s="24" t="s">
        <v>135</v>
      </c>
      <c r="AT290" s="24" t="s">
        <v>130</v>
      </c>
      <c r="AU290" s="24" t="s">
        <v>84</v>
      </c>
      <c r="AY290" s="24" t="s">
        <v>128</v>
      </c>
      <c r="BE290" s="204">
        <f>IF(N290="základní",J290,0)</f>
        <v>0</v>
      </c>
      <c r="BF290" s="204">
        <f>IF(N290="snížená",J290,0)</f>
        <v>0</v>
      </c>
      <c r="BG290" s="204">
        <f>IF(N290="zákl. přenesená",J290,0)</f>
        <v>0</v>
      </c>
      <c r="BH290" s="204">
        <f>IF(N290="sníž. přenesená",J290,0)</f>
        <v>0</v>
      </c>
      <c r="BI290" s="204">
        <f>IF(N290="nulová",J290,0)</f>
        <v>0</v>
      </c>
      <c r="BJ290" s="24" t="s">
        <v>25</v>
      </c>
      <c r="BK290" s="204">
        <f>ROUND(I290*H290,2)</f>
        <v>0</v>
      </c>
      <c r="BL290" s="24" t="s">
        <v>135</v>
      </c>
      <c r="BM290" s="24" t="s">
        <v>399</v>
      </c>
    </row>
    <row r="291" spans="2:65" s="1" customFormat="1" ht="108">
      <c r="B291" s="41"/>
      <c r="C291" s="63"/>
      <c r="D291" s="205" t="s">
        <v>137</v>
      </c>
      <c r="E291" s="63"/>
      <c r="F291" s="206" t="s">
        <v>400</v>
      </c>
      <c r="G291" s="63"/>
      <c r="H291" s="63"/>
      <c r="I291" s="163"/>
      <c r="J291" s="63"/>
      <c r="K291" s="63"/>
      <c r="L291" s="61"/>
      <c r="M291" s="207"/>
      <c r="N291" s="42"/>
      <c r="O291" s="42"/>
      <c r="P291" s="42"/>
      <c r="Q291" s="42"/>
      <c r="R291" s="42"/>
      <c r="S291" s="42"/>
      <c r="T291" s="78"/>
      <c r="AT291" s="24" t="s">
        <v>137</v>
      </c>
      <c r="AU291" s="24" t="s">
        <v>84</v>
      </c>
    </row>
    <row r="292" spans="2:65" s="11" customFormat="1" ht="13.5">
      <c r="B292" s="208"/>
      <c r="C292" s="209"/>
      <c r="D292" s="205" t="s">
        <v>141</v>
      </c>
      <c r="E292" s="210" t="s">
        <v>24</v>
      </c>
      <c r="F292" s="211" t="s">
        <v>401</v>
      </c>
      <c r="G292" s="209"/>
      <c r="H292" s="212" t="s">
        <v>24</v>
      </c>
      <c r="I292" s="213"/>
      <c r="J292" s="209"/>
      <c r="K292" s="209"/>
      <c r="L292" s="214"/>
      <c r="M292" s="215"/>
      <c r="N292" s="216"/>
      <c r="O292" s="216"/>
      <c r="P292" s="216"/>
      <c r="Q292" s="216"/>
      <c r="R292" s="216"/>
      <c r="S292" s="216"/>
      <c r="T292" s="217"/>
      <c r="AT292" s="218" t="s">
        <v>141</v>
      </c>
      <c r="AU292" s="218" t="s">
        <v>84</v>
      </c>
      <c r="AV292" s="11" t="s">
        <v>25</v>
      </c>
      <c r="AW292" s="11" t="s">
        <v>143</v>
      </c>
      <c r="AX292" s="11" t="s">
        <v>75</v>
      </c>
      <c r="AY292" s="218" t="s">
        <v>128</v>
      </c>
    </row>
    <row r="293" spans="2:65" s="11" customFormat="1" ht="13.5">
      <c r="B293" s="208"/>
      <c r="C293" s="209"/>
      <c r="D293" s="205" t="s">
        <v>141</v>
      </c>
      <c r="E293" s="210" t="s">
        <v>24</v>
      </c>
      <c r="F293" s="211" t="s">
        <v>402</v>
      </c>
      <c r="G293" s="209"/>
      <c r="H293" s="212" t="s">
        <v>24</v>
      </c>
      <c r="I293" s="213"/>
      <c r="J293" s="209"/>
      <c r="K293" s="209"/>
      <c r="L293" s="214"/>
      <c r="M293" s="215"/>
      <c r="N293" s="216"/>
      <c r="O293" s="216"/>
      <c r="P293" s="216"/>
      <c r="Q293" s="216"/>
      <c r="R293" s="216"/>
      <c r="S293" s="216"/>
      <c r="T293" s="217"/>
      <c r="AT293" s="218" t="s">
        <v>141</v>
      </c>
      <c r="AU293" s="218" t="s">
        <v>84</v>
      </c>
      <c r="AV293" s="11" t="s">
        <v>25</v>
      </c>
      <c r="AW293" s="11" t="s">
        <v>143</v>
      </c>
      <c r="AX293" s="11" t="s">
        <v>75</v>
      </c>
      <c r="AY293" s="218" t="s">
        <v>128</v>
      </c>
    </row>
    <row r="294" spans="2:65" s="12" customFormat="1" ht="13.5">
      <c r="B294" s="219"/>
      <c r="C294" s="220"/>
      <c r="D294" s="205" t="s">
        <v>141</v>
      </c>
      <c r="E294" s="231" t="s">
        <v>24</v>
      </c>
      <c r="F294" s="232" t="s">
        <v>403</v>
      </c>
      <c r="G294" s="220"/>
      <c r="H294" s="233">
        <v>260.86</v>
      </c>
      <c r="I294" s="225"/>
      <c r="J294" s="220"/>
      <c r="K294" s="220"/>
      <c r="L294" s="226"/>
      <c r="M294" s="227"/>
      <c r="N294" s="228"/>
      <c r="O294" s="228"/>
      <c r="P294" s="228"/>
      <c r="Q294" s="228"/>
      <c r="R294" s="228"/>
      <c r="S294" s="228"/>
      <c r="T294" s="229"/>
      <c r="AT294" s="230" t="s">
        <v>141</v>
      </c>
      <c r="AU294" s="230" t="s">
        <v>84</v>
      </c>
      <c r="AV294" s="12" t="s">
        <v>84</v>
      </c>
      <c r="AW294" s="12" t="s">
        <v>143</v>
      </c>
      <c r="AX294" s="12" t="s">
        <v>75</v>
      </c>
      <c r="AY294" s="230" t="s">
        <v>128</v>
      </c>
    </row>
    <row r="295" spans="2:65" s="12" customFormat="1" ht="13.5">
      <c r="B295" s="219"/>
      <c r="C295" s="220"/>
      <c r="D295" s="205" t="s">
        <v>141</v>
      </c>
      <c r="E295" s="231" t="s">
        <v>24</v>
      </c>
      <c r="F295" s="232" t="s">
        <v>404</v>
      </c>
      <c r="G295" s="220"/>
      <c r="H295" s="233">
        <v>62.92</v>
      </c>
      <c r="I295" s="225"/>
      <c r="J295" s="220"/>
      <c r="K295" s="220"/>
      <c r="L295" s="226"/>
      <c r="M295" s="227"/>
      <c r="N295" s="228"/>
      <c r="O295" s="228"/>
      <c r="P295" s="228"/>
      <c r="Q295" s="228"/>
      <c r="R295" s="228"/>
      <c r="S295" s="228"/>
      <c r="T295" s="229"/>
      <c r="AT295" s="230" t="s">
        <v>141</v>
      </c>
      <c r="AU295" s="230" t="s">
        <v>84</v>
      </c>
      <c r="AV295" s="12" t="s">
        <v>84</v>
      </c>
      <c r="AW295" s="12" t="s">
        <v>143</v>
      </c>
      <c r="AX295" s="12" t="s">
        <v>75</v>
      </c>
      <c r="AY295" s="230" t="s">
        <v>128</v>
      </c>
    </row>
    <row r="296" spans="2:65" s="12" customFormat="1" ht="13.5">
      <c r="B296" s="219"/>
      <c r="C296" s="220"/>
      <c r="D296" s="205" t="s">
        <v>141</v>
      </c>
      <c r="E296" s="231" t="s">
        <v>24</v>
      </c>
      <c r="F296" s="232" t="s">
        <v>405</v>
      </c>
      <c r="G296" s="220"/>
      <c r="H296" s="233">
        <v>183.3</v>
      </c>
      <c r="I296" s="225"/>
      <c r="J296" s="220"/>
      <c r="K296" s="220"/>
      <c r="L296" s="226"/>
      <c r="M296" s="227"/>
      <c r="N296" s="228"/>
      <c r="O296" s="228"/>
      <c r="P296" s="228"/>
      <c r="Q296" s="228"/>
      <c r="R296" s="228"/>
      <c r="S296" s="228"/>
      <c r="T296" s="229"/>
      <c r="AT296" s="230" t="s">
        <v>141</v>
      </c>
      <c r="AU296" s="230" t="s">
        <v>84</v>
      </c>
      <c r="AV296" s="12" t="s">
        <v>84</v>
      </c>
      <c r="AW296" s="12" t="s">
        <v>143</v>
      </c>
      <c r="AX296" s="12" t="s">
        <v>75</v>
      </c>
      <c r="AY296" s="230" t="s">
        <v>128</v>
      </c>
    </row>
    <row r="297" spans="2:65" s="13" customFormat="1" ht="13.5">
      <c r="B297" s="234"/>
      <c r="C297" s="235"/>
      <c r="D297" s="221" t="s">
        <v>141</v>
      </c>
      <c r="E297" s="236" t="s">
        <v>24</v>
      </c>
      <c r="F297" s="237" t="s">
        <v>153</v>
      </c>
      <c r="G297" s="235"/>
      <c r="H297" s="238">
        <v>507.08</v>
      </c>
      <c r="I297" s="239"/>
      <c r="J297" s="235"/>
      <c r="K297" s="235"/>
      <c r="L297" s="240"/>
      <c r="M297" s="241"/>
      <c r="N297" s="242"/>
      <c r="O297" s="242"/>
      <c r="P297" s="242"/>
      <c r="Q297" s="242"/>
      <c r="R297" s="242"/>
      <c r="S297" s="242"/>
      <c r="T297" s="243"/>
      <c r="AT297" s="244" t="s">
        <v>141</v>
      </c>
      <c r="AU297" s="244" t="s">
        <v>84</v>
      </c>
      <c r="AV297" s="13" t="s">
        <v>135</v>
      </c>
      <c r="AW297" s="13" t="s">
        <v>143</v>
      </c>
      <c r="AX297" s="13" t="s">
        <v>25</v>
      </c>
      <c r="AY297" s="244" t="s">
        <v>128</v>
      </c>
    </row>
    <row r="298" spans="2:65" s="1" customFormat="1" ht="44.25" customHeight="1">
      <c r="B298" s="41"/>
      <c r="C298" s="257" t="s">
        <v>406</v>
      </c>
      <c r="D298" s="257" t="s">
        <v>407</v>
      </c>
      <c r="E298" s="258" t="s">
        <v>408</v>
      </c>
      <c r="F298" s="259" t="s">
        <v>409</v>
      </c>
      <c r="G298" s="260" t="s">
        <v>384</v>
      </c>
      <c r="H298" s="261">
        <v>958.38099999999997</v>
      </c>
      <c r="I298" s="262"/>
      <c r="J298" s="263">
        <f>ROUND(I298*H298,2)</f>
        <v>0</v>
      </c>
      <c r="K298" s="259" t="s">
        <v>134</v>
      </c>
      <c r="L298" s="264"/>
      <c r="M298" s="265" t="s">
        <v>24</v>
      </c>
      <c r="N298" s="266" t="s">
        <v>46</v>
      </c>
      <c r="O298" s="42"/>
      <c r="P298" s="202">
        <f>O298*H298</f>
        <v>0</v>
      </c>
      <c r="Q298" s="202">
        <v>0</v>
      </c>
      <c r="R298" s="202">
        <f>Q298*H298</f>
        <v>0</v>
      </c>
      <c r="S298" s="202">
        <v>0</v>
      </c>
      <c r="T298" s="203">
        <f>S298*H298</f>
        <v>0</v>
      </c>
      <c r="AR298" s="24" t="s">
        <v>190</v>
      </c>
      <c r="AT298" s="24" t="s">
        <v>407</v>
      </c>
      <c r="AU298" s="24" t="s">
        <v>84</v>
      </c>
      <c r="AY298" s="24" t="s">
        <v>128</v>
      </c>
      <c r="BE298" s="204">
        <f>IF(N298="základní",J298,0)</f>
        <v>0</v>
      </c>
      <c r="BF298" s="204">
        <f>IF(N298="snížená",J298,0)</f>
        <v>0</v>
      </c>
      <c r="BG298" s="204">
        <f>IF(N298="zákl. přenesená",J298,0)</f>
        <v>0</v>
      </c>
      <c r="BH298" s="204">
        <f>IF(N298="sníž. přenesená",J298,0)</f>
        <v>0</v>
      </c>
      <c r="BI298" s="204">
        <f>IF(N298="nulová",J298,0)</f>
        <v>0</v>
      </c>
      <c r="BJ298" s="24" t="s">
        <v>25</v>
      </c>
      <c r="BK298" s="204">
        <f>ROUND(I298*H298,2)</f>
        <v>0</v>
      </c>
      <c r="BL298" s="24" t="s">
        <v>135</v>
      </c>
      <c r="BM298" s="24" t="s">
        <v>410</v>
      </c>
    </row>
    <row r="299" spans="2:65" s="12" customFormat="1" ht="13.5">
      <c r="B299" s="219"/>
      <c r="C299" s="220"/>
      <c r="D299" s="205" t="s">
        <v>141</v>
      </c>
      <c r="E299" s="231" t="s">
        <v>24</v>
      </c>
      <c r="F299" s="232" t="s">
        <v>411</v>
      </c>
      <c r="G299" s="220"/>
      <c r="H299" s="233">
        <v>958.38120000000004</v>
      </c>
      <c r="I299" s="225"/>
      <c r="J299" s="220"/>
      <c r="K299" s="220"/>
      <c r="L299" s="226"/>
      <c r="M299" s="227"/>
      <c r="N299" s="228"/>
      <c r="O299" s="228"/>
      <c r="P299" s="228"/>
      <c r="Q299" s="228"/>
      <c r="R299" s="228"/>
      <c r="S299" s="228"/>
      <c r="T299" s="229"/>
      <c r="AT299" s="230" t="s">
        <v>141</v>
      </c>
      <c r="AU299" s="230" t="s">
        <v>84</v>
      </c>
      <c r="AV299" s="12" t="s">
        <v>84</v>
      </c>
      <c r="AW299" s="12" t="s">
        <v>143</v>
      </c>
      <c r="AX299" s="12" t="s">
        <v>25</v>
      </c>
      <c r="AY299" s="230" t="s">
        <v>128</v>
      </c>
    </row>
    <row r="300" spans="2:65" s="10" customFormat="1" ht="29.85" customHeight="1">
      <c r="B300" s="176"/>
      <c r="C300" s="177"/>
      <c r="D300" s="190" t="s">
        <v>74</v>
      </c>
      <c r="E300" s="191" t="s">
        <v>84</v>
      </c>
      <c r="F300" s="191" t="s">
        <v>412</v>
      </c>
      <c r="G300" s="177"/>
      <c r="H300" s="177"/>
      <c r="I300" s="180"/>
      <c r="J300" s="192">
        <f>BK300</f>
        <v>0</v>
      </c>
      <c r="K300" s="177"/>
      <c r="L300" s="182"/>
      <c r="M300" s="183"/>
      <c r="N300" s="184"/>
      <c r="O300" s="184"/>
      <c r="P300" s="185">
        <f>SUM(P301:P320)</f>
        <v>0</v>
      </c>
      <c r="Q300" s="184"/>
      <c r="R300" s="185">
        <f>SUM(R301:R320)</f>
        <v>63.756604500000002</v>
      </c>
      <c r="S300" s="184"/>
      <c r="T300" s="186">
        <f>SUM(T301:T320)</f>
        <v>0</v>
      </c>
      <c r="AR300" s="187" t="s">
        <v>25</v>
      </c>
      <c r="AT300" s="188" t="s">
        <v>74</v>
      </c>
      <c r="AU300" s="188" t="s">
        <v>25</v>
      </c>
      <c r="AY300" s="187" t="s">
        <v>128</v>
      </c>
      <c r="BK300" s="189">
        <f>SUM(BK301:BK320)</f>
        <v>0</v>
      </c>
    </row>
    <row r="301" spans="2:65" s="1" customFormat="1" ht="31.5" customHeight="1">
      <c r="B301" s="41"/>
      <c r="C301" s="193" t="s">
        <v>413</v>
      </c>
      <c r="D301" s="193" t="s">
        <v>130</v>
      </c>
      <c r="E301" s="194" t="s">
        <v>414</v>
      </c>
      <c r="F301" s="195" t="s">
        <v>415</v>
      </c>
      <c r="G301" s="196" t="s">
        <v>172</v>
      </c>
      <c r="H301" s="197">
        <v>830</v>
      </c>
      <c r="I301" s="198"/>
      <c r="J301" s="199">
        <f>ROUND(I301*H301,2)</f>
        <v>0</v>
      </c>
      <c r="K301" s="195" t="s">
        <v>134</v>
      </c>
      <c r="L301" s="61"/>
      <c r="M301" s="200" t="s">
        <v>24</v>
      </c>
      <c r="N301" s="201" t="s">
        <v>46</v>
      </c>
      <c r="O301" s="42"/>
      <c r="P301" s="202">
        <f>O301*H301</f>
        <v>0</v>
      </c>
      <c r="Q301" s="202">
        <v>0</v>
      </c>
      <c r="R301" s="202">
        <f>Q301*H301</f>
        <v>0</v>
      </c>
      <c r="S301" s="202">
        <v>0</v>
      </c>
      <c r="T301" s="203">
        <f>S301*H301</f>
        <v>0</v>
      </c>
      <c r="AR301" s="24" t="s">
        <v>135</v>
      </c>
      <c r="AT301" s="24" t="s">
        <v>130</v>
      </c>
      <c r="AU301" s="24" t="s">
        <v>84</v>
      </c>
      <c r="AY301" s="24" t="s">
        <v>128</v>
      </c>
      <c r="BE301" s="204">
        <f>IF(N301="základní",J301,0)</f>
        <v>0</v>
      </c>
      <c r="BF301" s="204">
        <f>IF(N301="snížená",J301,0)</f>
        <v>0</v>
      </c>
      <c r="BG301" s="204">
        <f>IF(N301="zákl. přenesená",J301,0)</f>
        <v>0</v>
      </c>
      <c r="BH301" s="204">
        <f>IF(N301="sníž. přenesená",J301,0)</f>
        <v>0</v>
      </c>
      <c r="BI301" s="204">
        <f>IF(N301="nulová",J301,0)</f>
        <v>0</v>
      </c>
      <c r="BJ301" s="24" t="s">
        <v>25</v>
      </c>
      <c r="BK301" s="204">
        <f>ROUND(I301*H301,2)</f>
        <v>0</v>
      </c>
      <c r="BL301" s="24" t="s">
        <v>135</v>
      </c>
      <c r="BM301" s="24" t="s">
        <v>416</v>
      </c>
    </row>
    <row r="302" spans="2:65" s="1" customFormat="1" ht="67.5">
      <c r="B302" s="41"/>
      <c r="C302" s="63"/>
      <c r="D302" s="205" t="s">
        <v>137</v>
      </c>
      <c r="E302" s="63"/>
      <c r="F302" s="206" t="s">
        <v>417</v>
      </c>
      <c r="G302" s="63"/>
      <c r="H302" s="63"/>
      <c r="I302" s="163"/>
      <c r="J302" s="63"/>
      <c r="K302" s="63"/>
      <c r="L302" s="61"/>
      <c r="M302" s="207"/>
      <c r="N302" s="42"/>
      <c r="O302" s="42"/>
      <c r="P302" s="42"/>
      <c r="Q302" s="42"/>
      <c r="R302" s="42"/>
      <c r="S302" s="42"/>
      <c r="T302" s="78"/>
      <c r="AT302" s="24" t="s">
        <v>137</v>
      </c>
      <c r="AU302" s="24" t="s">
        <v>84</v>
      </c>
    </row>
    <row r="303" spans="2:65" s="12" customFormat="1" ht="13.5">
      <c r="B303" s="219"/>
      <c r="C303" s="220"/>
      <c r="D303" s="205" t="s">
        <v>141</v>
      </c>
      <c r="E303" s="231" t="s">
        <v>24</v>
      </c>
      <c r="F303" s="232" t="s">
        <v>418</v>
      </c>
      <c r="G303" s="220"/>
      <c r="H303" s="233">
        <v>427</v>
      </c>
      <c r="I303" s="225"/>
      <c r="J303" s="220"/>
      <c r="K303" s="220"/>
      <c r="L303" s="226"/>
      <c r="M303" s="227"/>
      <c r="N303" s="228"/>
      <c r="O303" s="228"/>
      <c r="P303" s="228"/>
      <c r="Q303" s="228"/>
      <c r="R303" s="228"/>
      <c r="S303" s="228"/>
      <c r="T303" s="229"/>
      <c r="AT303" s="230" t="s">
        <v>141</v>
      </c>
      <c r="AU303" s="230" t="s">
        <v>84</v>
      </c>
      <c r="AV303" s="12" t="s">
        <v>84</v>
      </c>
      <c r="AW303" s="12" t="s">
        <v>143</v>
      </c>
      <c r="AX303" s="12" t="s">
        <v>75</v>
      </c>
      <c r="AY303" s="230" t="s">
        <v>128</v>
      </c>
    </row>
    <row r="304" spans="2:65" s="12" customFormat="1" ht="13.5">
      <c r="B304" s="219"/>
      <c r="C304" s="220"/>
      <c r="D304" s="205" t="s">
        <v>141</v>
      </c>
      <c r="E304" s="231" t="s">
        <v>24</v>
      </c>
      <c r="F304" s="232" t="s">
        <v>419</v>
      </c>
      <c r="G304" s="220"/>
      <c r="H304" s="233">
        <v>103</v>
      </c>
      <c r="I304" s="225"/>
      <c r="J304" s="220"/>
      <c r="K304" s="220"/>
      <c r="L304" s="226"/>
      <c r="M304" s="227"/>
      <c r="N304" s="228"/>
      <c r="O304" s="228"/>
      <c r="P304" s="228"/>
      <c r="Q304" s="228"/>
      <c r="R304" s="228"/>
      <c r="S304" s="228"/>
      <c r="T304" s="229"/>
      <c r="AT304" s="230" t="s">
        <v>141</v>
      </c>
      <c r="AU304" s="230" t="s">
        <v>84</v>
      </c>
      <c r="AV304" s="12" t="s">
        <v>84</v>
      </c>
      <c r="AW304" s="12" t="s">
        <v>143</v>
      </c>
      <c r="AX304" s="12" t="s">
        <v>75</v>
      </c>
      <c r="AY304" s="230" t="s">
        <v>128</v>
      </c>
    </row>
    <row r="305" spans="2:65" s="12" customFormat="1" ht="13.5">
      <c r="B305" s="219"/>
      <c r="C305" s="220"/>
      <c r="D305" s="205" t="s">
        <v>141</v>
      </c>
      <c r="E305" s="231" t="s">
        <v>24</v>
      </c>
      <c r="F305" s="232" t="s">
        <v>420</v>
      </c>
      <c r="G305" s="220"/>
      <c r="H305" s="233">
        <v>300</v>
      </c>
      <c r="I305" s="225"/>
      <c r="J305" s="220"/>
      <c r="K305" s="220"/>
      <c r="L305" s="226"/>
      <c r="M305" s="227"/>
      <c r="N305" s="228"/>
      <c r="O305" s="228"/>
      <c r="P305" s="228"/>
      <c r="Q305" s="228"/>
      <c r="R305" s="228"/>
      <c r="S305" s="228"/>
      <c r="T305" s="229"/>
      <c r="AT305" s="230" t="s">
        <v>141</v>
      </c>
      <c r="AU305" s="230" t="s">
        <v>84</v>
      </c>
      <c r="AV305" s="12" t="s">
        <v>84</v>
      </c>
      <c r="AW305" s="12" t="s">
        <v>143</v>
      </c>
      <c r="AX305" s="12" t="s">
        <v>75</v>
      </c>
      <c r="AY305" s="230" t="s">
        <v>128</v>
      </c>
    </row>
    <row r="306" spans="2:65" s="13" customFormat="1" ht="13.5">
      <c r="B306" s="234"/>
      <c r="C306" s="235"/>
      <c r="D306" s="221" t="s">
        <v>141</v>
      </c>
      <c r="E306" s="236" t="s">
        <v>24</v>
      </c>
      <c r="F306" s="237" t="s">
        <v>153</v>
      </c>
      <c r="G306" s="235"/>
      <c r="H306" s="238">
        <v>830</v>
      </c>
      <c r="I306" s="239"/>
      <c r="J306" s="235"/>
      <c r="K306" s="235"/>
      <c r="L306" s="240"/>
      <c r="M306" s="241"/>
      <c r="N306" s="242"/>
      <c r="O306" s="242"/>
      <c r="P306" s="242"/>
      <c r="Q306" s="242"/>
      <c r="R306" s="242"/>
      <c r="S306" s="242"/>
      <c r="T306" s="243"/>
      <c r="AT306" s="244" t="s">
        <v>141</v>
      </c>
      <c r="AU306" s="244" t="s">
        <v>84</v>
      </c>
      <c r="AV306" s="13" t="s">
        <v>135</v>
      </c>
      <c r="AW306" s="13" t="s">
        <v>143</v>
      </c>
      <c r="AX306" s="13" t="s">
        <v>25</v>
      </c>
      <c r="AY306" s="244" t="s">
        <v>128</v>
      </c>
    </row>
    <row r="307" spans="2:65" s="1" customFormat="1" ht="22.5" customHeight="1">
      <c r="B307" s="41"/>
      <c r="C307" s="257" t="s">
        <v>421</v>
      </c>
      <c r="D307" s="257" t="s">
        <v>407</v>
      </c>
      <c r="E307" s="258" t="s">
        <v>422</v>
      </c>
      <c r="F307" s="259" t="s">
        <v>423</v>
      </c>
      <c r="G307" s="260" t="s">
        <v>172</v>
      </c>
      <c r="H307" s="261">
        <v>842.45</v>
      </c>
      <c r="I307" s="262"/>
      <c r="J307" s="263">
        <f>ROUND(I307*H307,2)</f>
        <v>0</v>
      </c>
      <c r="K307" s="259" t="s">
        <v>134</v>
      </c>
      <c r="L307" s="264"/>
      <c r="M307" s="265" t="s">
        <v>24</v>
      </c>
      <c r="N307" s="266" t="s">
        <v>46</v>
      </c>
      <c r="O307" s="42"/>
      <c r="P307" s="202">
        <f>O307*H307</f>
        <v>0</v>
      </c>
      <c r="Q307" s="202">
        <v>4.8000000000000001E-4</v>
      </c>
      <c r="R307" s="202">
        <f>Q307*H307</f>
        <v>0.40437600000000001</v>
      </c>
      <c r="S307" s="202">
        <v>0</v>
      </c>
      <c r="T307" s="203">
        <f>S307*H307</f>
        <v>0</v>
      </c>
      <c r="AR307" s="24" t="s">
        <v>190</v>
      </c>
      <c r="AT307" s="24" t="s">
        <v>407</v>
      </c>
      <c r="AU307" s="24" t="s">
        <v>84</v>
      </c>
      <c r="AY307" s="24" t="s">
        <v>128</v>
      </c>
      <c r="BE307" s="204">
        <f>IF(N307="základní",J307,0)</f>
        <v>0</v>
      </c>
      <c r="BF307" s="204">
        <f>IF(N307="snížená",J307,0)</f>
        <v>0</v>
      </c>
      <c r="BG307" s="204">
        <f>IF(N307="zákl. přenesená",J307,0)</f>
        <v>0</v>
      </c>
      <c r="BH307" s="204">
        <f>IF(N307="sníž. přenesená",J307,0)</f>
        <v>0</v>
      </c>
      <c r="BI307" s="204">
        <f>IF(N307="nulová",J307,0)</f>
        <v>0</v>
      </c>
      <c r="BJ307" s="24" t="s">
        <v>25</v>
      </c>
      <c r="BK307" s="204">
        <f>ROUND(I307*H307,2)</f>
        <v>0</v>
      </c>
      <c r="BL307" s="24" t="s">
        <v>135</v>
      </c>
      <c r="BM307" s="24" t="s">
        <v>424</v>
      </c>
    </row>
    <row r="308" spans="2:65" s="12" customFormat="1" ht="13.5">
      <c r="B308" s="219"/>
      <c r="C308" s="220"/>
      <c r="D308" s="221" t="s">
        <v>141</v>
      </c>
      <c r="E308" s="222" t="s">
        <v>24</v>
      </c>
      <c r="F308" s="223" t="s">
        <v>425</v>
      </c>
      <c r="G308" s="220"/>
      <c r="H308" s="224">
        <v>842.45</v>
      </c>
      <c r="I308" s="225"/>
      <c r="J308" s="220"/>
      <c r="K308" s="220"/>
      <c r="L308" s="226"/>
      <c r="M308" s="227"/>
      <c r="N308" s="228"/>
      <c r="O308" s="228"/>
      <c r="P308" s="228"/>
      <c r="Q308" s="228"/>
      <c r="R308" s="228"/>
      <c r="S308" s="228"/>
      <c r="T308" s="229"/>
      <c r="AT308" s="230" t="s">
        <v>141</v>
      </c>
      <c r="AU308" s="230" t="s">
        <v>84</v>
      </c>
      <c r="AV308" s="12" t="s">
        <v>84</v>
      </c>
      <c r="AW308" s="12" t="s">
        <v>143</v>
      </c>
      <c r="AX308" s="12" t="s">
        <v>25</v>
      </c>
      <c r="AY308" s="230" t="s">
        <v>128</v>
      </c>
    </row>
    <row r="309" spans="2:65" s="1" customFormat="1" ht="44.25" customHeight="1">
      <c r="B309" s="41"/>
      <c r="C309" s="257" t="s">
        <v>426</v>
      </c>
      <c r="D309" s="257" t="s">
        <v>407</v>
      </c>
      <c r="E309" s="258" t="s">
        <v>427</v>
      </c>
      <c r="F309" s="259" t="s">
        <v>428</v>
      </c>
      <c r="G309" s="260" t="s">
        <v>384</v>
      </c>
      <c r="H309" s="261">
        <v>59.466000000000001</v>
      </c>
      <c r="I309" s="262"/>
      <c r="J309" s="263">
        <f>ROUND(I309*H309,2)</f>
        <v>0</v>
      </c>
      <c r="K309" s="259" t="s">
        <v>134</v>
      </c>
      <c r="L309" s="264"/>
      <c r="M309" s="265" t="s">
        <v>24</v>
      </c>
      <c r="N309" s="266" t="s">
        <v>46</v>
      </c>
      <c r="O309" s="42"/>
      <c r="P309" s="202">
        <f>O309*H309</f>
        <v>0</v>
      </c>
      <c r="Q309" s="202">
        <v>1</v>
      </c>
      <c r="R309" s="202">
        <f>Q309*H309</f>
        <v>59.466000000000001</v>
      </c>
      <c r="S309" s="202">
        <v>0</v>
      </c>
      <c r="T309" s="203">
        <f>S309*H309</f>
        <v>0</v>
      </c>
      <c r="AR309" s="24" t="s">
        <v>190</v>
      </c>
      <c r="AT309" s="24" t="s">
        <v>407</v>
      </c>
      <c r="AU309" s="24" t="s">
        <v>84</v>
      </c>
      <c r="AY309" s="24" t="s">
        <v>128</v>
      </c>
      <c r="BE309" s="204">
        <f>IF(N309="základní",J309,0)</f>
        <v>0</v>
      </c>
      <c r="BF309" s="204">
        <f>IF(N309="snížená",J309,0)</f>
        <v>0</v>
      </c>
      <c r="BG309" s="204">
        <f>IF(N309="zákl. přenesená",J309,0)</f>
        <v>0</v>
      </c>
      <c r="BH309" s="204">
        <f>IF(N309="sníž. přenesená",J309,0)</f>
        <v>0</v>
      </c>
      <c r="BI309" s="204">
        <f>IF(N309="nulová",J309,0)</f>
        <v>0</v>
      </c>
      <c r="BJ309" s="24" t="s">
        <v>25</v>
      </c>
      <c r="BK309" s="204">
        <f>ROUND(I309*H309,2)</f>
        <v>0</v>
      </c>
      <c r="BL309" s="24" t="s">
        <v>135</v>
      </c>
      <c r="BM309" s="24" t="s">
        <v>429</v>
      </c>
    </row>
    <row r="310" spans="2:65" s="11" customFormat="1" ht="13.5">
      <c r="B310" s="208"/>
      <c r="C310" s="209"/>
      <c r="D310" s="205" t="s">
        <v>141</v>
      </c>
      <c r="E310" s="210" t="s">
        <v>24</v>
      </c>
      <c r="F310" s="211" t="s">
        <v>346</v>
      </c>
      <c r="G310" s="209"/>
      <c r="H310" s="212" t="s">
        <v>24</v>
      </c>
      <c r="I310" s="213"/>
      <c r="J310" s="209"/>
      <c r="K310" s="209"/>
      <c r="L310" s="214"/>
      <c r="M310" s="215"/>
      <c r="N310" s="216"/>
      <c r="O310" s="216"/>
      <c r="P310" s="216"/>
      <c r="Q310" s="216"/>
      <c r="R310" s="216"/>
      <c r="S310" s="216"/>
      <c r="T310" s="217"/>
      <c r="AT310" s="218" t="s">
        <v>141</v>
      </c>
      <c r="AU310" s="218" t="s">
        <v>84</v>
      </c>
      <c r="AV310" s="11" t="s">
        <v>25</v>
      </c>
      <c r="AW310" s="11" t="s">
        <v>143</v>
      </c>
      <c r="AX310" s="11" t="s">
        <v>75</v>
      </c>
      <c r="AY310" s="218" t="s">
        <v>128</v>
      </c>
    </row>
    <row r="311" spans="2:65" s="11" customFormat="1" ht="13.5">
      <c r="B311" s="208"/>
      <c r="C311" s="209"/>
      <c r="D311" s="205" t="s">
        <v>141</v>
      </c>
      <c r="E311" s="210" t="s">
        <v>24</v>
      </c>
      <c r="F311" s="211" t="s">
        <v>430</v>
      </c>
      <c r="G311" s="209"/>
      <c r="H311" s="212" t="s">
        <v>24</v>
      </c>
      <c r="I311" s="213"/>
      <c r="J311" s="209"/>
      <c r="K311" s="209"/>
      <c r="L311" s="214"/>
      <c r="M311" s="215"/>
      <c r="N311" s="216"/>
      <c r="O311" s="216"/>
      <c r="P311" s="216"/>
      <c r="Q311" s="216"/>
      <c r="R311" s="216"/>
      <c r="S311" s="216"/>
      <c r="T311" s="217"/>
      <c r="AT311" s="218" t="s">
        <v>141</v>
      </c>
      <c r="AU311" s="218" t="s">
        <v>84</v>
      </c>
      <c r="AV311" s="11" t="s">
        <v>25</v>
      </c>
      <c r="AW311" s="11" t="s">
        <v>143</v>
      </c>
      <c r="AX311" s="11" t="s">
        <v>75</v>
      </c>
      <c r="AY311" s="218" t="s">
        <v>128</v>
      </c>
    </row>
    <row r="312" spans="2:65" s="12" customFormat="1" ht="13.5">
      <c r="B312" s="219"/>
      <c r="C312" s="220"/>
      <c r="D312" s="205" t="s">
        <v>141</v>
      </c>
      <c r="E312" s="231" t="s">
        <v>24</v>
      </c>
      <c r="F312" s="232" t="s">
        <v>431</v>
      </c>
      <c r="G312" s="220"/>
      <c r="H312" s="233">
        <v>30.6</v>
      </c>
      <c r="I312" s="225"/>
      <c r="J312" s="220"/>
      <c r="K312" s="220"/>
      <c r="L312" s="226"/>
      <c r="M312" s="227"/>
      <c r="N312" s="228"/>
      <c r="O312" s="228"/>
      <c r="P312" s="228"/>
      <c r="Q312" s="228"/>
      <c r="R312" s="228"/>
      <c r="S312" s="228"/>
      <c r="T312" s="229"/>
      <c r="AT312" s="230" t="s">
        <v>141</v>
      </c>
      <c r="AU312" s="230" t="s">
        <v>84</v>
      </c>
      <c r="AV312" s="12" t="s">
        <v>84</v>
      </c>
      <c r="AW312" s="12" t="s">
        <v>143</v>
      </c>
      <c r="AX312" s="12" t="s">
        <v>75</v>
      </c>
      <c r="AY312" s="230" t="s">
        <v>128</v>
      </c>
    </row>
    <row r="313" spans="2:65" s="12" customFormat="1" ht="13.5">
      <c r="B313" s="219"/>
      <c r="C313" s="220"/>
      <c r="D313" s="205" t="s">
        <v>141</v>
      </c>
      <c r="E313" s="231" t="s">
        <v>24</v>
      </c>
      <c r="F313" s="232" t="s">
        <v>432</v>
      </c>
      <c r="G313" s="220"/>
      <c r="H313" s="233">
        <v>7.3780000000000001</v>
      </c>
      <c r="I313" s="225"/>
      <c r="J313" s="220"/>
      <c r="K313" s="220"/>
      <c r="L313" s="226"/>
      <c r="M313" s="227"/>
      <c r="N313" s="228"/>
      <c r="O313" s="228"/>
      <c r="P313" s="228"/>
      <c r="Q313" s="228"/>
      <c r="R313" s="228"/>
      <c r="S313" s="228"/>
      <c r="T313" s="229"/>
      <c r="AT313" s="230" t="s">
        <v>141</v>
      </c>
      <c r="AU313" s="230" t="s">
        <v>84</v>
      </c>
      <c r="AV313" s="12" t="s">
        <v>84</v>
      </c>
      <c r="AW313" s="12" t="s">
        <v>143</v>
      </c>
      <c r="AX313" s="12" t="s">
        <v>75</v>
      </c>
      <c r="AY313" s="230" t="s">
        <v>128</v>
      </c>
    </row>
    <row r="314" spans="2:65" s="12" customFormat="1" ht="13.5">
      <c r="B314" s="219"/>
      <c r="C314" s="220"/>
      <c r="D314" s="205" t="s">
        <v>141</v>
      </c>
      <c r="E314" s="231" t="s">
        <v>24</v>
      </c>
      <c r="F314" s="232" t="s">
        <v>433</v>
      </c>
      <c r="G314" s="220"/>
      <c r="H314" s="233">
        <v>21.488</v>
      </c>
      <c r="I314" s="225"/>
      <c r="J314" s="220"/>
      <c r="K314" s="220"/>
      <c r="L314" s="226"/>
      <c r="M314" s="227"/>
      <c r="N314" s="228"/>
      <c r="O314" s="228"/>
      <c r="P314" s="228"/>
      <c r="Q314" s="228"/>
      <c r="R314" s="228"/>
      <c r="S314" s="228"/>
      <c r="T314" s="229"/>
      <c r="AT314" s="230" t="s">
        <v>141</v>
      </c>
      <c r="AU314" s="230" t="s">
        <v>84</v>
      </c>
      <c r="AV314" s="12" t="s">
        <v>84</v>
      </c>
      <c r="AW314" s="12" t="s">
        <v>143</v>
      </c>
      <c r="AX314" s="12" t="s">
        <v>75</v>
      </c>
      <c r="AY314" s="230" t="s">
        <v>128</v>
      </c>
    </row>
    <row r="315" spans="2:65" s="13" customFormat="1" ht="13.5">
      <c r="B315" s="234"/>
      <c r="C315" s="235"/>
      <c r="D315" s="221" t="s">
        <v>141</v>
      </c>
      <c r="E315" s="236" t="s">
        <v>24</v>
      </c>
      <c r="F315" s="237" t="s">
        <v>153</v>
      </c>
      <c r="G315" s="235"/>
      <c r="H315" s="238">
        <v>59.466000000000001</v>
      </c>
      <c r="I315" s="239"/>
      <c r="J315" s="235"/>
      <c r="K315" s="235"/>
      <c r="L315" s="240"/>
      <c r="M315" s="241"/>
      <c r="N315" s="242"/>
      <c r="O315" s="242"/>
      <c r="P315" s="242"/>
      <c r="Q315" s="242"/>
      <c r="R315" s="242"/>
      <c r="S315" s="242"/>
      <c r="T315" s="243"/>
      <c r="AT315" s="244" t="s">
        <v>141</v>
      </c>
      <c r="AU315" s="244" t="s">
        <v>84</v>
      </c>
      <c r="AV315" s="13" t="s">
        <v>135</v>
      </c>
      <c r="AW315" s="13" t="s">
        <v>143</v>
      </c>
      <c r="AX315" s="13" t="s">
        <v>25</v>
      </c>
      <c r="AY315" s="244" t="s">
        <v>128</v>
      </c>
    </row>
    <row r="316" spans="2:65" s="1" customFormat="1" ht="31.5" customHeight="1">
      <c r="B316" s="41"/>
      <c r="C316" s="193" t="s">
        <v>434</v>
      </c>
      <c r="D316" s="193" t="s">
        <v>130</v>
      </c>
      <c r="E316" s="194" t="s">
        <v>435</v>
      </c>
      <c r="F316" s="195" t="s">
        <v>436</v>
      </c>
      <c r="G316" s="196" t="s">
        <v>172</v>
      </c>
      <c r="H316" s="197">
        <v>3</v>
      </c>
      <c r="I316" s="198"/>
      <c r="J316" s="199">
        <f>ROUND(I316*H316,2)</f>
        <v>0</v>
      </c>
      <c r="K316" s="195" t="s">
        <v>134</v>
      </c>
      <c r="L316" s="61"/>
      <c r="M316" s="200" t="s">
        <v>24</v>
      </c>
      <c r="N316" s="201" t="s">
        <v>46</v>
      </c>
      <c r="O316" s="42"/>
      <c r="P316" s="202">
        <f>O316*H316</f>
        <v>0</v>
      </c>
      <c r="Q316" s="202">
        <v>2.4639999999999999E-2</v>
      </c>
      <c r="R316" s="202">
        <f>Q316*H316</f>
        <v>7.392E-2</v>
      </c>
      <c r="S316" s="202">
        <v>0</v>
      </c>
      <c r="T316" s="203">
        <f>S316*H316</f>
        <v>0</v>
      </c>
      <c r="AR316" s="24" t="s">
        <v>135</v>
      </c>
      <c r="AT316" s="24" t="s">
        <v>130</v>
      </c>
      <c r="AU316" s="24" t="s">
        <v>84</v>
      </c>
      <c r="AY316" s="24" t="s">
        <v>128</v>
      </c>
      <c r="BE316" s="204">
        <f>IF(N316="základní",J316,0)</f>
        <v>0</v>
      </c>
      <c r="BF316" s="204">
        <f>IF(N316="snížená",J316,0)</f>
        <v>0</v>
      </c>
      <c r="BG316" s="204">
        <f>IF(N316="zákl. přenesená",J316,0)</f>
        <v>0</v>
      </c>
      <c r="BH316" s="204">
        <f>IF(N316="sníž. přenesená",J316,0)</f>
        <v>0</v>
      </c>
      <c r="BI316" s="204">
        <f>IF(N316="nulová",J316,0)</f>
        <v>0</v>
      </c>
      <c r="BJ316" s="24" t="s">
        <v>25</v>
      </c>
      <c r="BK316" s="204">
        <f>ROUND(I316*H316,2)</f>
        <v>0</v>
      </c>
      <c r="BL316" s="24" t="s">
        <v>135</v>
      </c>
      <c r="BM316" s="24" t="s">
        <v>437</v>
      </c>
    </row>
    <row r="317" spans="2:65" s="1" customFormat="1" ht="40.5">
      <c r="B317" s="41"/>
      <c r="C317" s="63"/>
      <c r="D317" s="221" t="s">
        <v>137</v>
      </c>
      <c r="E317" s="63"/>
      <c r="F317" s="256" t="s">
        <v>438</v>
      </c>
      <c r="G317" s="63"/>
      <c r="H317" s="63"/>
      <c r="I317" s="163"/>
      <c r="J317" s="63"/>
      <c r="K317" s="63"/>
      <c r="L317" s="61"/>
      <c r="M317" s="207"/>
      <c r="N317" s="42"/>
      <c r="O317" s="42"/>
      <c r="P317" s="42"/>
      <c r="Q317" s="42"/>
      <c r="R317" s="42"/>
      <c r="S317" s="42"/>
      <c r="T317" s="78"/>
      <c r="AT317" s="24" t="s">
        <v>137</v>
      </c>
      <c r="AU317" s="24" t="s">
        <v>84</v>
      </c>
    </row>
    <row r="318" spans="2:65" s="1" customFormat="1" ht="31.5" customHeight="1">
      <c r="B318" s="41"/>
      <c r="C318" s="257" t="s">
        <v>439</v>
      </c>
      <c r="D318" s="257" t="s">
        <v>407</v>
      </c>
      <c r="E318" s="258" t="s">
        <v>440</v>
      </c>
      <c r="F318" s="259" t="s">
        <v>441</v>
      </c>
      <c r="G318" s="260" t="s">
        <v>442</v>
      </c>
      <c r="H318" s="261">
        <v>3</v>
      </c>
      <c r="I318" s="262"/>
      <c r="J318" s="263">
        <f>ROUND(I318*H318,2)</f>
        <v>0</v>
      </c>
      <c r="K318" s="259" t="s">
        <v>134</v>
      </c>
      <c r="L318" s="264"/>
      <c r="M318" s="265" t="s">
        <v>24</v>
      </c>
      <c r="N318" s="266" t="s">
        <v>46</v>
      </c>
      <c r="O318" s="42"/>
      <c r="P318" s="202">
        <f>O318*H318</f>
        <v>0</v>
      </c>
      <c r="Q318" s="202">
        <v>0.60899999999999999</v>
      </c>
      <c r="R318" s="202">
        <f>Q318*H318</f>
        <v>1.827</v>
      </c>
      <c r="S318" s="202">
        <v>0</v>
      </c>
      <c r="T318" s="203">
        <f>S318*H318</f>
        <v>0</v>
      </c>
      <c r="AR318" s="24" t="s">
        <v>190</v>
      </c>
      <c r="AT318" s="24" t="s">
        <v>407</v>
      </c>
      <c r="AU318" s="24" t="s">
        <v>84</v>
      </c>
      <c r="AY318" s="24" t="s">
        <v>128</v>
      </c>
      <c r="BE318" s="204">
        <f>IF(N318="základní",J318,0)</f>
        <v>0</v>
      </c>
      <c r="BF318" s="204">
        <f>IF(N318="snížená",J318,0)</f>
        <v>0</v>
      </c>
      <c r="BG318" s="204">
        <f>IF(N318="zákl. přenesená",J318,0)</f>
        <v>0</v>
      </c>
      <c r="BH318" s="204">
        <f>IF(N318="sníž. přenesená",J318,0)</f>
        <v>0</v>
      </c>
      <c r="BI318" s="204">
        <f>IF(N318="nulová",J318,0)</f>
        <v>0</v>
      </c>
      <c r="BJ318" s="24" t="s">
        <v>25</v>
      </c>
      <c r="BK318" s="204">
        <f>ROUND(I318*H318,2)</f>
        <v>0</v>
      </c>
      <c r="BL318" s="24" t="s">
        <v>135</v>
      </c>
      <c r="BM318" s="24" t="s">
        <v>443</v>
      </c>
    </row>
    <row r="319" spans="2:65" s="1" customFormat="1" ht="22.5" customHeight="1">
      <c r="B319" s="41"/>
      <c r="C319" s="193" t="s">
        <v>444</v>
      </c>
      <c r="D319" s="193" t="s">
        <v>130</v>
      </c>
      <c r="E319" s="194" t="s">
        <v>445</v>
      </c>
      <c r="F319" s="195" t="s">
        <v>446</v>
      </c>
      <c r="G319" s="196" t="s">
        <v>205</v>
      </c>
      <c r="H319" s="197">
        <v>1.05</v>
      </c>
      <c r="I319" s="198"/>
      <c r="J319" s="199">
        <f>ROUND(I319*H319,2)</f>
        <v>0</v>
      </c>
      <c r="K319" s="195" t="s">
        <v>24</v>
      </c>
      <c r="L319" s="61"/>
      <c r="M319" s="200" t="s">
        <v>24</v>
      </c>
      <c r="N319" s="201" t="s">
        <v>46</v>
      </c>
      <c r="O319" s="42"/>
      <c r="P319" s="202">
        <f>O319*H319</f>
        <v>0</v>
      </c>
      <c r="Q319" s="202">
        <v>1.8907700000000001</v>
      </c>
      <c r="R319" s="202">
        <f>Q319*H319</f>
        <v>1.9853085000000001</v>
      </c>
      <c r="S319" s="202">
        <v>0</v>
      </c>
      <c r="T319" s="203">
        <f>S319*H319</f>
        <v>0</v>
      </c>
      <c r="AR319" s="24" t="s">
        <v>135</v>
      </c>
      <c r="AT319" s="24" t="s">
        <v>130</v>
      </c>
      <c r="AU319" s="24" t="s">
        <v>84</v>
      </c>
      <c r="AY319" s="24" t="s">
        <v>128</v>
      </c>
      <c r="BE319" s="204">
        <f>IF(N319="základní",J319,0)</f>
        <v>0</v>
      </c>
      <c r="BF319" s="204">
        <f>IF(N319="snížená",J319,0)</f>
        <v>0</v>
      </c>
      <c r="BG319" s="204">
        <f>IF(N319="zákl. přenesená",J319,0)</f>
        <v>0</v>
      </c>
      <c r="BH319" s="204">
        <f>IF(N319="sníž. přenesená",J319,0)</f>
        <v>0</v>
      </c>
      <c r="BI319" s="204">
        <f>IF(N319="nulová",J319,0)</f>
        <v>0</v>
      </c>
      <c r="BJ319" s="24" t="s">
        <v>25</v>
      </c>
      <c r="BK319" s="204">
        <f>ROUND(I319*H319,2)</f>
        <v>0</v>
      </c>
      <c r="BL319" s="24" t="s">
        <v>135</v>
      </c>
      <c r="BM319" s="24" t="s">
        <v>447</v>
      </c>
    </row>
    <row r="320" spans="2:65" s="12" customFormat="1" ht="13.5">
      <c r="B320" s="219"/>
      <c r="C320" s="220"/>
      <c r="D320" s="205" t="s">
        <v>141</v>
      </c>
      <c r="E320" s="231" t="s">
        <v>24</v>
      </c>
      <c r="F320" s="232" t="s">
        <v>448</v>
      </c>
      <c r="G320" s="220"/>
      <c r="H320" s="233">
        <v>1.05</v>
      </c>
      <c r="I320" s="225"/>
      <c r="J320" s="220"/>
      <c r="K320" s="220"/>
      <c r="L320" s="226"/>
      <c r="M320" s="227"/>
      <c r="N320" s="228"/>
      <c r="O320" s="228"/>
      <c r="P320" s="228"/>
      <c r="Q320" s="228"/>
      <c r="R320" s="228"/>
      <c r="S320" s="228"/>
      <c r="T320" s="229"/>
      <c r="AT320" s="230" t="s">
        <v>141</v>
      </c>
      <c r="AU320" s="230" t="s">
        <v>84</v>
      </c>
      <c r="AV320" s="12" t="s">
        <v>84</v>
      </c>
      <c r="AW320" s="12" t="s">
        <v>143</v>
      </c>
      <c r="AX320" s="12" t="s">
        <v>25</v>
      </c>
      <c r="AY320" s="230" t="s">
        <v>128</v>
      </c>
    </row>
    <row r="321" spans="2:65" s="10" customFormat="1" ht="29.85" customHeight="1">
      <c r="B321" s="176"/>
      <c r="C321" s="177"/>
      <c r="D321" s="190" t="s">
        <v>74</v>
      </c>
      <c r="E321" s="191" t="s">
        <v>135</v>
      </c>
      <c r="F321" s="191" t="s">
        <v>449</v>
      </c>
      <c r="G321" s="177"/>
      <c r="H321" s="177"/>
      <c r="I321" s="180"/>
      <c r="J321" s="192">
        <f>BK321</f>
        <v>0</v>
      </c>
      <c r="K321" s="177"/>
      <c r="L321" s="182"/>
      <c r="M321" s="183"/>
      <c r="N321" s="184"/>
      <c r="O321" s="184"/>
      <c r="P321" s="185">
        <f>SUM(P322:P329)</f>
        <v>0</v>
      </c>
      <c r="Q321" s="184"/>
      <c r="R321" s="185">
        <f>SUM(R322:R329)</f>
        <v>201.13254952000003</v>
      </c>
      <c r="S321" s="184"/>
      <c r="T321" s="186">
        <f>SUM(T322:T329)</f>
        <v>0</v>
      </c>
      <c r="AR321" s="187" t="s">
        <v>25</v>
      </c>
      <c r="AT321" s="188" t="s">
        <v>74</v>
      </c>
      <c r="AU321" s="188" t="s">
        <v>25</v>
      </c>
      <c r="AY321" s="187" t="s">
        <v>128</v>
      </c>
      <c r="BK321" s="189">
        <f>SUM(BK322:BK329)</f>
        <v>0</v>
      </c>
    </row>
    <row r="322" spans="2:65" s="1" customFormat="1" ht="31.5" customHeight="1">
      <c r="B322" s="41"/>
      <c r="C322" s="193" t="s">
        <v>450</v>
      </c>
      <c r="D322" s="193" t="s">
        <v>130</v>
      </c>
      <c r="E322" s="194" t="s">
        <v>451</v>
      </c>
      <c r="F322" s="195" t="s">
        <v>452</v>
      </c>
      <c r="G322" s="196" t="s">
        <v>205</v>
      </c>
      <c r="H322" s="197">
        <v>106.376</v>
      </c>
      <c r="I322" s="198"/>
      <c r="J322" s="199">
        <f>ROUND(I322*H322,2)</f>
        <v>0</v>
      </c>
      <c r="K322" s="195" t="s">
        <v>134</v>
      </c>
      <c r="L322" s="61"/>
      <c r="M322" s="200" t="s">
        <v>24</v>
      </c>
      <c r="N322" s="201" t="s">
        <v>46</v>
      </c>
      <c r="O322" s="42"/>
      <c r="P322" s="202">
        <f>O322*H322</f>
        <v>0</v>
      </c>
      <c r="Q322" s="202">
        <v>1.8907700000000001</v>
      </c>
      <c r="R322" s="202">
        <f>Q322*H322</f>
        <v>201.13254952000003</v>
      </c>
      <c r="S322" s="202">
        <v>0</v>
      </c>
      <c r="T322" s="203">
        <f>S322*H322</f>
        <v>0</v>
      </c>
      <c r="AR322" s="24" t="s">
        <v>135</v>
      </c>
      <c r="AT322" s="24" t="s">
        <v>130</v>
      </c>
      <c r="AU322" s="24" t="s">
        <v>84</v>
      </c>
      <c r="AY322" s="24" t="s">
        <v>128</v>
      </c>
      <c r="BE322" s="204">
        <f>IF(N322="základní",J322,0)</f>
        <v>0</v>
      </c>
      <c r="BF322" s="204">
        <f>IF(N322="snížená",J322,0)</f>
        <v>0</v>
      </c>
      <c r="BG322" s="204">
        <f>IF(N322="zákl. přenesená",J322,0)</f>
        <v>0</v>
      </c>
      <c r="BH322" s="204">
        <f>IF(N322="sníž. přenesená",J322,0)</f>
        <v>0</v>
      </c>
      <c r="BI322" s="204">
        <f>IF(N322="nulová",J322,0)</f>
        <v>0</v>
      </c>
      <c r="BJ322" s="24" t="s">
        <v>25</v>
      </c>
      <c r="BK322" s="204">
        <f>ROUND(I322*H322,2)</f>
        <v>0</v>
      </c>
      <c r="BL322" s="24" t="s">
        <v>135</v>
      </c>
      <c r="BM322" s="24" t="s">
        <v>453</v>
      </c>
    </row>
    <row r="323" spans="2:65" s="1" customFormat="1" ht="54">
      <c r="B323" s="41"/>
      <c r="C323" s="63"/>
      <c r="D323" s="205" t="s">
        <v>137</v>
      </c>
      <c r="E323" s="63"/>
      <c r="F323" s="206" t="s">
        <v>454</v>
      </c>
      <c r="G323" s="63"/>
      <c r="H323" s="63"/>
      <c r="I323" s="163"/>
      <c r="J323" s="63"/>
      <c r="K323" s="63"/>
      <c r="L323" s="61"/>
      <c r="M323" s="207"/>
      <c r="N323" s="42"/>
      <c r="O323" s="42"/>
      <c r="P323" s="42"/>
      <c r="Q323" s="42"/>
      <c r="R323" s="42"/>
      <c r="S323" s="42"/>
      <c r="T323" s="78"/>
      <c r="AT323" s="24" t="s">
        <v>137</v>
      </c>
      <c r="AU323" s="24" t="s">
        <v>84</v>
      </c>
    </row>
    <row r="324" spans="2:65" s="11" customFormat="1" ht="13.5">
      <c r="B324" s="208"/>
      <c r="C324" s="209"/>
      <c r="D324" s="205" t="s">
        <v>141</v>
      </c>
      <c r="E324" s="210" t="s">
        <v>24</v>
      </c>
      <c r="F324" s="211" t="s">
        <v>401</v>
      </c>
      <c r="G324" s="209"/>
      <c r="H324" s="212" t="s">
        <v>24</v>
      </c>
      <c r="I324" s="213"/>
      <c r="J324" s="209"/>
      <c r="K324" s="209"/>
      <c r="L324" s="214"/>
      <c r="M324" s="215"/>
      <c r="N324" s="216"/>
      <c r="O324" s="216"/>
      <c r="P324" s="216"/>
      <c r="Q324" s="216"/>
      <c r="R324" s="216"/>
      <c r="S324" s="216"/>
      <c r="T324" s="217"/>
      <c r="AT324" s="218" t="s">
        <v>141</v>
      </c>
      <c r="AU324" s="218" t="s">
        <v>84</v>
      </c>
      <c r="AV324" s="11" t="s">
        <v>25</v>
      </c>
      <c r="AW324" s="11" t="s">
        <v>143</v>
      </c>
      <c r="AX324" s="11" t="s">
        <v>75</v>
      </c>
      <c r="AY324" s="218" t="s">
        <v>128</v>
      </c>
    </row>
    <row r="325" spans="2:65" s="11" customFormat="1" ht="13.5">
      <c r="B325" s="208"/>
      <c r="C325" s="209"/>
      <c r="D325" s="205" t="s">
        <v>141</v>
      </c>
      <c r="E325" s="210" t="s">
        <v>24</v>
      </c>
      <c r="F325" s="211" t="s">
        <v>455</v>
      </c>
      <c r="G325" s="209"/>
      <c r="H325" s="212" t="s">
        <v>24</v>
      </c>
      <c r="I325" s="213"/>
      <c r="J325" s="209"/>
      <c r="K325" s="209"/>
      <c r="L325" s="214"/>
      <c r="M325" s="215"/>
      <c r="N325" s="216"/>
      <c r="O325" s="216"/>
      <c r="P325" s="216"/>
      <c r="Q325" s="216"/>
      <c r="R325" s="216"/>
      <c r="S325" s="216"/>
      <c r="T325" s="217"/>
      <c r="AT325" s="218" t="s">
        <v>141</v>
      </c>
      <c r="AU325" s="218" t="s">
        <v>84</v>
      </c>
      <c r="AV325" s="11" t="s">
        <v>25</v>
      </c>
      <c r="AW325" s="11" t="s">
        <v>143</v>
      </c>
      <c r="AX325" s="11" t="s">
        <v>75</v>
      </c>
      <c r="AY325" s="218" t="s">
        <v>128</v>
      </c>
    </row>
    <row r="326" spans="2:65" s="12" customFormat="1" ht="13.5">
      <c r="B326" s="219"/>
      <c r="C326" s="220"/>
      <c r="D326" s="205" t="s">
        <v>141</v>
      </c>
      <c r="E326" s="231" t="s">
        <v>24</v>
      </c>
      <c r="F326" s="232" t="s">
        <v>456</v>
      </c>
      <c r="G326" s="220"/>
      <c r="H326" s="233">
        <v>55.353999999999999</v>
      </c>
      <c r="I326" s="225"/>
      <c r="J326" s="220"/>
      <c r="K326" s="220"/>
      <c r="L326" s="226"/>
      <c r="M326" s="227"/>
      <c r="N326" s="228"/>
      <c r="O326" s="228"/>
      <c r="P326" s="228"/>
      <c r="Q326" s="228"/>
      <c r="R326" s="228"/>
      <c r="S326" s="228"/>
      <c r="T326" s="229"/>
      <c r="AT326" s="230" t="s">
        <v>141</v>
      </c>
      <c r="AU326" s="230" t="s">
        <v>84</v>
      </c>
      <c r="AV326" s="12" t="s">
        <v>84</v>
      </c>
      <c r="AW326" s="12" t="s">
        <v>143</v>
      </c>
      <c r="AX326" s="12" t="s">
        <v>75</v>
      </c>
      <c r="AY326" s="230" t="s">
        <v>128</v>
      </c>
    </row>
    <row r="327" spans="2:65" s="12" customFormat="1" ht="13.5">
      <c r="B327" s="219"/>
      <c r="C327" s="220"/>
      <c r="D327" s="205" t="s">
        <v>141</v>
      </c>
      <c r="E327" s="231" t="s">
        <v>24</v>
      </c>
      <c r="F327" s="232" t="s">
        <v>457</v>
      </c>
      <c r="G327" s="220"/>
      <c r="H327" s="233">
        <v>13.086</v>
      </c>
      <c r="I327" s="225"/>
      <c r="J327" s="220"/>
      <c r="K327" s="220"/>
      <c r="L327" s="226"/>
      <c r="M327" s="227"/>
      <c r="N327" s="228"/>
      <c r="O327" s="228"/>
      <c r="P327" s="228"/>
      <c r="Q327" s="228"/>
      <c r="R327" s="228"/>
      <c r="S327" s="228"/>
      <c r="T327" s="229"/>
      <c r="AT327" s="230" t="s">
        <v>141</v>
      </c>
      <c r="AU327" s="230" t="s">
        <v>84</v>
      </c>
      <c r="AV327" s="12" t="s">
        <v>84</v>
      </c>
      <c r="AW327" s="12" t="s">
        <v>143</v>
      </c>
      <c r="AX327" s="12" t="s">
        <v>75</v>
      </c>
      <c r="AY327" s="230" t="s">
        <v>128</v>
      </c>
    </row>
    <row r="328" spans="2:65" s="12" customFormat="1" ht="13.5">
      <c r="B328" s="219"/>
      <c r="C328" s="220"/>
      <c r="D328" s="205" t="s">
        <v>141</v>
      </c>
      <c r="E328" s="231" t="s">
        <v>24</v>
      </c>
      <c r="F328" s="232" t="s">
        <v>458</v>
      </c>
      <c r="G328" s="220"/>
      <c r="H328" s="233">
        <v>37.936</v>
      </c>
      <c r="I328" s="225"/>
      <c r="J328" s="220"/>
      <c r="K328" s="220"/>
      <c r="L328" s="226"/>
      <c r="M328" s="227"/>
      <c r="N328" s="228"/>
      <c r="O328" s="228"/>
      <c r="P328" s="228"/>
      <c r="Q328" s="228"/>
      <c r="R328" s="228"/>
      <c r="S328" s="228"/>
      <c r="T328" s="229"/>
      <c r="AT328" s="230" t="s">
        <v>141</v>
      </c>
      <c r="AU328" s="230" t="s">
        <v>84</v>
      </c>
      <c r="AV328" s="12" t="s">
        <v>84</v>
      </c>
      <c r="AW328" s="12" t="s">
        <v>143</v>
      </c>
      <c r="AX328" s="12" t="s">
        <v>75</v>
      </c>
      <c r="AY328" s="230" t="s">
        <v>128</v>
      </c>
    </row>
    <row r="329" spans="2:65" s="13" customFormat="1" ht="13.5">
      <c r="B329" s="234"/>
      <c r="C329" s="235"/>
      <c r="D329" s="205" t="s">
        <v>141</v>
      </c>
      <c r="E329" s="267" t="s">
        <v>24</v>
      </c>
      <c r="F329" s="268" t="s">
        <v>153</v>
      </c>
      <c r="G329" s="235"/>
      <c r="H329" s="269">
        <v>106.376</v>
      </c>
      <c r="I329" s="239"/>
      <c r="J329" s="235"/>
      <c r="K329" s="235"/>
      <c r="L329" s="240"/>
      <c r="M329" s="241"/>
      <c r="N329" s="242"/>
      <c r="O329" s="242"/>
      <c r="P329" s="242"/>
      <c r="Q329" s="242"/>
      <c r="R329" s="242"/>
      <c r="S329" s="242"/>
      <c r="T329" s="243"/>
      <c r="AT329" s="244" t="s">
        <v>141</v>
      </c>
      <c r="AU329" s="244" t="s">
        <v>84</v>
      </c>
      <c r="AV329" s="13" t="s">
        <v>135</v>
      </c>
      <c r="AW329" s="13" t="s">
        <v>143</v>
      </c>
      <c r="AX329" s="13" t="s">
        <v>25</v>
      </c>
      <c r="AY329" s="244" t="s">
        <v>128</v>
      </c>
    </row>
    <row r="330" spans="2:65" s="10" customFormat="1" ht="29.85" customHeight="1">
      <c r="B330" s="176"/>
      <c r="C330" s="177"/>
      <c r="D330" s="190" t="s">
        <v>74</v>
      </c>
      <c r="E330" s="191" t="s">
        <v>169</v>
      </c>
      <c r="F330" s="191" t="s">
        <v>459</v>
      </c>
      <c r="G330" s="177"/>
      <c r="H330" s="177"/>
      <c r="I330" s="180"/>
      <c r="J330" s="192">
        <f>BK330</f>
        <v>0</v>
      </c>
      <c r="K330" s="177"/>
      <c r="L330" s="182"/>
      <c r="M330" s="183"/>
      <c r="N330" s="184"/>
      <c r="O330" s="184"/>
      <c r="P330" s="185">
        <f>SUM(P331:P373)</f>
        <v>0</v>
      </c>
      <c r="Q330" s="184"/>
      <c r="R330" s="185">
        <f>SUM(R331:R373)</f>
        <v>19.629662000000003</v>
      </c>
      <c r="S330" s="184"/>
      <c r="T330" s="186">
        <f>SUM(T331:T373)</f>
        <v>0</v>
      </c>
      <c r="AR330" s="187" t="s">
        <v>25</v>
      </c>
      <c r="AT330" s="188" t="s">
        <v>74</v>
      </c>
      <c r="AU330" s="188" t="s">
        <v>25</v>
      </c>
      <c r="AY330" s="187" t="s">
        <v>128</v>
      </c>
      <c r="BK330" s="189">
        <f>SUM(BK331:BK373)</f>
        <v>0</v>
      </c>
    </row>
    <row r="331" spans="2:65" s="1" customFormat="1" ht="22.5" customHeight="1">
      <c r="B331" s="41"/>
      <c r="C331" s="193" t="s">
        <v>460</v>
      </c>
      <c r="D331" s="193" t="s">
        <v>130</v>
      </c>
      <c r="E331" s="194" t="s">
        <v>461</v>
      </c>
      <c r="F331" s="195" t="s">
        <v>462</v>
      </c>
      <c r="G331" s="196" t="s">
        <v>133</v>
      </c>
      <c r="H331" s="197">
        <v>634.6</v>
      </c>
      <c r="I331" s="198"/>
      <c r="J331" s="199">
        <f>ROUND(I331*H331,2)</f>
        <v>0</v>
      </c>
      <c r="K331" s="195" t="s">
        <v>134</v>
      </c>
      <c r="L331" s="61"/>
      <c r="M331" s="200" t="s">
        <v>24</v>
      </c>
      <c r="N331" s="201" t="s">
        <v>46</v>
      </c>
      <c r="O331" s="42"/>
      <c r="P331" s="202">
        <f>O331*H331</f>
        <v>0</v>
      </c>
      <c r="Q331" s="202">
        <v>0</v>
      </c>
      <c r="R331" s="202">
        <f>Q331*H331</f>
        <v>0</v>
      </c>
      <c r="S331" s="202">
        <v>0</v>
      </c>
      <c r="T331" s="203">
        <f>S331*H331</f>
        <v>0</v>
      </c>
      <c r="AR331" s="24" t="s">
        <v>135</v>
      </c>
      <c r="AT331" s="24" t="s">
        <v>130</v>
      </c>
      <c r="AU331" s="24" t="s">
        <v>84</v>
      </c>
      <c r="AY331" s="24" t="s">
        <v>128</v>
      </c>
      <c r="BE331" s="204">
        <f>IF(N331="základní",J331,0)</f>
        <v>0</v>
      </c>
      <c r="BF331" s="204">
        <f>IF(N331="snížená",J331,0)</f>
        <v>0</v>
      </c>
      <c r="BG331" s="204">
        <f>IF(N331="zákl. přenesená",J331,0)</f>
        <v>0</v>
      </c>
      <c r="BH331" s="204">
        <f>IF(N331="sníž. přenesená",J331,0)</f>
        <v>0</v>
      </c>
      <c r="BI331" s="204">
        <f>IF(N331="nulová",J331,0)</f>
        <v>0</v>
      </c>
      <c r="BJ331" s="24" t="s">
        <v>25</v>
      </c>
      <c r="BK331" s="204">
        <f>ROUND(I331*H331,2)</f>
        <v>0</v>
      </c>
      <c r="BL331" s="24" t="s">
        <v>135</v>
      </c>
      <c r="BM331" s="24" t="s">
        <v>463</v>
      </c>
    </row>
    <row r="332" spans="2:65" s="12" customFormat="1" ht="13.5">
      <c r="B332" s="219"/>
      <c r="C332" s="220"/>
      <c r="D332" s="221" t="s">
        <v>141</v>
      </c>
      <c r="E332" s="222" t="s">
        <v>24</v>
      </c>
      <c r="F332" s="223" t="s">
        <v>464</v>
      </c>
      <c r="G332" s="220"/>
      <c r="H332" s="224">
        <v>634.6</v>
      </c>
      <c r="I332" s="225"/>
      <c r="J332" s="220"/>
      <c r="K332" s="220"/>
      <c r="L332" s="226"/>
      <c r="M332" s="227"/>
      <c r="N332" s="228"/>
      <c r="O332" s="228"/>
      <c r="P332" s="228"/>
      <c r="Q332" s="228"/>
      <c r="R332" s="228"/>
      <c r="S332" s="228"/>
      <c r="T332" s="229"/>
      <c r="AT332" s="230" t="s">
        <v>141</v>
      </c>
      <c r="AU332" s="230" t="s">
        <v>84</v>
      </c>
      <c r="AV332" s="12" t="s">
        <v>84</v>
      </c>
      <c r="AW332" s="12" t="s">
        <v>143</v>
      </c>
      <c r="AX332" s="12" t="s">
        <v>25</v>
      </c>
      <c r="AY332" s="230" t="s">
        <v>128</v>
      </c>
    </row>
    <row r="333" spans="2:65" s="1" customFormat="1" ht="22.5" customHeight="1">
      <c r="B333" s="41"/>
      <c r="C333" s="193" t="s">
        <v>465</v>
      </c>
      <c r="D333" s="193" t="s">
        <v>130</v>
      </c>
      <c r="E333" s="194" t="s">
        <v>466</v>
      </c>
      <c r="F333" s="195" t="s">
        <v>467</v>
      </c>
      <c r="G333" s="196" t="s">
        <v>133</v>
      </c>
      <c r="H333" s="197">
        <v>75.3</v>
      </c>
      <c r="I333" s="198"/>
      <c r="J333" s="199">
        <f>ROUND(I333*H333,2)</f>
        <v>0</v>
      </c>
      <c r="K333" s="195" t="s">
        <v>24</v>
      </c>
      <c r="L333" s="61"/>
      <c r="M333" s="200" t="s">
        <v>24</v>
      </c>
      <c r="N333" s="201" t="s">
        <v>46</v>
      </c>
      <c r="O333" s="42"/>
      <c r="P333" s="202">
        <f>O333*H333</f>
        <v>0</v>
      </c>
      <c r="Q333" s="202">
        <v>0</v>
      </c>
      <c r="R333" s="202">
        <f>Q333*H333</f>
        <v>0</v>
      </c>
      <c r="S333" s="202">
        <v>0</v>
      </c>
      <c r="T333" s="203">
        <f>S333*H333</f>
        <v>0</v>
      </c>
      <c r="AR333" s="24" t="s">
        <v>135</v>
      </c>
      <c r="AT333" s="24" t="s">
        <v>130</v>
      </c>
      <c r="AU333" s="24" t="s">
        <v>84</v>
      </c>
      <c r="AY333" s="24" t="s">
        <v>128</v>
      </c>
      <c r="BE333" s="204">
        <f>IF(N333="základní",J333,0)</f>
        <v>0</v>
      </c>
      <c r="BF333" s="204">
        <f>IF(N333="snížená",J333,0)</f>
        <v>0</v>
      </c>
      <c r="BG333" s="204">
        <f>IF(N333="zákl. přenesená",J333,0)</f>
        <v>0</v>
      </c>
      <c r="BH333" s="204">
        <f>IF(N333="sníž. přenesená",J333,0)</f>
        <v>0</v>
      </c>
      <c r="BI333" s="204">
        <f>IF(N333="nulová",J333,0)</f>
        <v>0</v>
      </c>
      <c r="BJ333" s="24" t="s">
        <v>25</v>
      </c>
      <c r="BK333" s="204">
        <f>ROUND(I333*H333,2)</f>
        <v>0</v>
      </c>
      <c r="BL333" s="24" t="s">
        <v>135</v>
      </c>
      <c r="BM333" s="24" t="s">
        <v>468</v>
      </c>
    </row>
    <row r="334" spans="2:65" s="12" customFormat="1" ht="13.5">
      <c r="B334" s="219"/>
      <c r="C334" s="220"/>
      <c r="D334" s="205" t="s">
        <v>141</v>
      </c>
      <c r="E334" s="231" t="s">
        <v>24</v>
      </c>
      <c r="F334" s="232" t="s">
        <v>469</v>
      </c>
      <c r="G334" s="220"/>
      <c r="H334" s="233">
        <v>55.5</v>
      </c>
      <c r="I334" s="225"/>
      <c r="J334" s="220"/>
      <c r="K334" s="220"/>
      <c r="L334" s="226"/>
      <c r="M334" s="227"/>
      <c r="N334" s="228"/>
      <c r="O334" s="228"/>
      <c r="P334" s="228"/>
      <c r="Q334" s="228"/>
      <c r="R334" s="228"/>
      <c r="S334" s="228"/>
      <c r="T334" s="229"/>
      <c r="AT334" s="230" t="s">
        <v>141</v>
      </c>
      <c r="AU334" s="230" t="s">
        <v>84</v>
      </c>
      <c r="AV334" s="12" t="s">
        <v>84</v>
      </c>
      <c r="AW334" s="12" t="s">
        <v>143</v>
      </c>
      <c r="AX334" s="12" t="s">
        <v>75</v>
      </c>
      <c r="AY334" s="230" t="s">
        <v>128</v>
      </c>
    </row>
    <row r="335" spans="2:65" s="12" customFormat="1" ht="13.5">
      <c r="B335" s="219"/>
      <c r="C335" s="220"/>
      <c r="D335" s="205" t="s">
        <v>141</v>
      </c>
      <c r="E335" s="231" t="s">
        <v>24</v>
      </c>
      <c r="F335" s="232" t="s">
        <v>470</v>
      </c>
      <c r="G335" s="220"/>
      <c r="H335" s="233">
        <v>19.8</v>
      </c>
      <c r="I335" s="225"/>
      <c r="J335" s="220"/>
      <c r="K335" s="220"/>
      <c r="L335" s="226"/>
      <c r="M335" s="227"/>
      <c r="N335" s="228"/>
      <c r="O335" s="228"/>
      <c r="P335" s="228"/>
      <c r="Q335" s="228"/>
      <c r="R335" s="228"/>
      <c r="S335" s="228"/>
      <c r="T335" s="229"/>
      <c r="AT335" s="230" t="s">
        <v>141</v>
      </c>
      <c r="AU335" s="230" t="s">
        <v>84</v>
      </c>
      <c r="AV335" s="12" t="s">
        <v>84</v>
      </c>
      <c r="AW335" s="12" t="s">
        <v>143</v>
      </c>
      <c r="AX335" s="12" t="s">
        <v>75</v>
      </c>
      <c r="AY335" s="230" t="s">
        <v>128</v>
      </c>
    </row>
    <row r="336" spans="2:65" s="13" customFormat="1" ht="13.5">
      <c r="B336" s="234"/>
      <c r="C336" s="235"/>
      <c r="D336" s="221" t="s">
        <v>141</v>
      </c>
      <c r="E336" s="236" t="s">
        <v>24</v>
      </c>
      <c r="F336" s="237" t="s">
        <v>153</v>
      </c>
      <c r="G336" s="235"/>
      <c r="H336" s="238">
        <v>75.3</v>
      </c>
      <c r="I336" s="239"/>
      <c r="J336" s="235"/>
      <c r="K336" s="235"/>
      <c r="L336" s="240"/>
      <c r="M336" s="241"/>
      <c r="N336" s="242"/>
      <c r="O336" s="242"/>
      <c r="P336" s="242"/>
      <c r="Q336" s="242"/>
      <c r="R336" s="242"/>
      <c r="S336" s="242"/>
      <c r="T336" s="243"/>
      <c r="AT336" s="244" t="s">
        <v>141</v>
      </c>
      <c r="AU336" s="244" t="s">
        <v>84</v>
      </c>
      <c r="AV336" s="13" t="s">
        <v>135</v>
      </c>
      <c r="AW336" s="13" t="s">
        <v>143</v>
      </c>
      <c r="AX336" s="13" t="s">
        <v>25</v>
      </c>
      <c r="AY336" s="244" t="s">
        <v>128</v>
      </c>
    </row>
    <row r="337" spans="2:65" s="1" customFormat="1" ht="31.5" customHeight="1">
      <c r="B337" s="41"/>
      <c r="C337" s="193" t="s">
        <v>471</v>
      </c>
      <c r="D337" s="193" t="s">
        <v>130</v>
      </c>
      <c r="E337" s="194" t="s">
        <v>472</v>
      </c>
      <c r="F337" s="195" t="s">
        <v>473</v>
      </c>
      <c r="G337" s="196" t="s">
        <v>133</v>
      </c>
      <c r="H337" s="197">
        <v>1097.5999999999999</v>
      </c>
      <c r="I337" s="198"/>
      <c r="J337" s="199">
        <f>ROUND(I337*H337,2)</f>
        <v>0</v>
      </c>
      <c r="K337" s="195" t="s">
        <v>134</v>
      </c>
      <c r="L337" s="61"/>
      <c r="M337" s="200" t="s">
        <v>24</v>
      </c>
      <c r="N337" s="201" t="s">
        <v>46</v>
      </c>
      <c r="O337" s="42"/>
      <c r="P337" s="202">
        <f>O337*H337</f>
        <v>0</v>
      </c>
      <c r="Q337" s="202">
        <v>0</v>
      </c>
      <c r="R337" s="202">
        <f>Q337*H337</f>
        <v>0</v>
      </c>
      <c r="S337" s="202">
        <v>0</v>
      </c>
      <c r="T337" s="203">
        <f>S337*H337</f>
        <v>0</v>
      </c>
      <c r="AR337" s="24" t="s">
        <v>135</v>
      </c>
      <c r="AT337" s="24" t="s">
        <v>130</v>
      </c>
      <c r="AU337" s="24" t="s">
        <v>84</v>
      </c>
      <c r="AY337" s="24" t="s">
        <v>128</v>
      </c>
      <c r="BE337" s="204">
        <f>IF(N337="základní",J337,0)</f>
        <v>0</v>
      </c>
      <c r="BF337" s="204">
        <f>IF(N337="snížená",J337,0)</f>
        <v>0</v>
      </c>
      <c r="BG337" s="204">
        <f>IF(N337="zákl. přenesená",J337,0)</f>
        <v>0</v>
      </c>
      <c r="BH337" s="204">
        <f>IF(N337="sníž. přenesená",J337,0)</f>
        <v>0</v>
      </c>
      <c r="BI337" s="204">
        <f>IF(N337="nulová",J337,0)</f>
        <v>0</v>
      </c>
      <c r="BJ337" s="24" t="s">
        <v>25</v>
      </c>
      <c r="BK337" s="204">
        <f>ROUND(I337*H337,2)</f>
        <v>0</v>
      </c>
      <c r="BL337" s="24" t="s">
        <v>135</v>
      </c>
      <c r="BM337" s="24" t="s">
        <v>474</v>
      </c>
    </row>
    <row r="338" spans="2:65" s="1" customFormat="1" ht="27">
      <c r="B338" s="41"/>
      <c r="C338" s="63"/>
      <c r="D338" s="205" t="s">
        <v>137</v>
      </c>
      <c r="E338" s="63"/>
      <c r="F338" s="206" t="s">
        <v>475</v>
      </c>
      <c r="G338" s="63"/>
      <c r="H338" s="63"/>
      <c r="I338" s="163"/>
      <c r="J338" s="63"/>
      <c r="K338" s="63"/>
      <c r="L338" s="61"/>
      <c r="M338" s="207"/>
      <c r="N338" s="42"/>
      <c r="O338" s="42"/>
      <c r="P338" s="42"/>
      <c r="Q338" s="42"/>
      <c r="R338" s="42"/>
      <c r="S338" s="42"/>
      <c r="T338" s="78"/>
      <c r="AT338" s="24" t="s">
        <v>137</v>
      </c>
      <c r="AU338" s="24" t="s">
        <v>84</v>
      </c>
    </row>
    <row r="339" spans="2:65" s="12" customFormat="1" ht="13.5">
      <c r="B339" s="219"/>
      <c r="C339" s="220"/>
      <c r="D339" s="221" t="s">
        <v>141</v>
      </c>
      <c r="E339" s="222" t="s">
        <v>24</v>
      </c>
      <c r="F339" s="223" t="s">
        <v>158</v>
      </c>
      <c r="G339" s="220"/>
      <c r="H339" s="224">
        <v>1097.5999999999999</v>
      </c>
      <c r="I339" s="225"/>
      <c r="J339" s="220"/>
      <c r="K339" s="220"/>
      <c r="L339" s="226"/>
      <c r="M339" s="227"/>
      <c r="N339" s="228"/>
      <c r="O339" s="228"/>
      <c r="P339" s="228"/>
      <c r="Q339" s="228"/>
      <c r="R339" s="228"/>
      <c r="S339" s="228"/>
      <c r="T339" s="229"/>
      <c r="AT339" s="230" t="s">
        <v>141</v>
      </c>
      <c r="AU339" s="230" t="s">
        <v>84</v>
      </c>
      <c r="AV339" s="12" t="s">
        <v>84</v>
      </c>
      <c r="AW339" s="12" t="s">
        <v>143</v>
      </c>
      <c r="AX339" s="12" t="s">
        <v>25</v>
      </c>
      <c r="AY339" s="230" t="s">
        <v>128</v>
      </c>
    </row>
    <row r="340" spans="2:65" s="1" customFormat="1" ht="31.5" customHeight="1">
      <c r="B340" s="41"/>
      <c r="C340" s="193" t="s">
        <v>476</v>
      </c>
      <c r="D340" s="193" t="s">
        <v>130</v>
      </c>
      <c r="E340" s="194" t="s">
        <v>477</v>
      </c>
      <c r="F340" s="195" t="s">
        <v>478</v>
      </c>
      <c r="G340" s="196" t="s">
        <v>133</v>
      </c>
      <c r="H340" s="197">
        <v>39.9</v>
      </c>
      <c r="I340" s="198"/>
      <c r="J340" s="199">
        <f>ROUND(I340*H340,2)</f>
        <v>0</v>
      </c>
      <c r="K340" s="195" t="s">
        <v>134</v>
      </c>
      <c r="L340" s="61"/>
      <c r="M340" s="200" t="s">
        <v>24</v>
      </c>
      <c r="N340" s="201" t="s">
        <v>46</v>
      </c>
      <c r="O340" s="42"/>
      <c r="P340" s="202">
        <f>O340*H340</f>
        <v>0</v>
      </c>
      <c r="Q340" s="202">
        <v>0</v>
      </c>
      <c r="R340" s="202">
        <f>Q340*H340</f>
        <v>0</v>
      </c>
      <c r="S340" s="202">
        <v>0</v>
      </c>
      <c r="T340" s="203">
        <f>S340*H340</f>
        <v>0</v>
      </c>
      <c r="AR340" s="24" t="s">
        <v>135</v>
      </c>
      <c r="AT340" s="24" t="s">
        <v>130</v>
      </c>
      <c r="AU340" s="24" t="s">
        <v>84</v>
      </c>
      <c r="AY340" s="24" t="s">
        <v>128</v>
      </c>
      <c r="BE340" s="204">
        <f>IF(N340="základní",J340,0)</f>
        <v>0</v>
      </c>
      <c r="BF340" s="204">
        <f>IF(N340="snížená",J340,0)</f>
        <v>0</v>
      </c>
      <c r="BG340" s="204">
        <f>IF(N340="zákl. přenesená",J340,0)</f>
        <v>0</v>
      </c>
      <c r="BH340" s="204">
        <f>IF(N340="sníž. přenesená",J340,0)</f>
        <v>0</v>
      </c>
      <c r="BI340" s="204">
        <f>IF(N340="nulová",J340,0)</f>
        <v>0</v>
      </c>
      <c r="BJ340" s="24" t="s">
        <v>25</v>
      </c>
      <c r="BK340" s="204">
        <f>ROUND(I340*H340,2)</f>
        <v>0</v>
      </c>
      <c r="BL340" s="24" t="s">
        <v>135</v>
      </c>
      <c r="BM340" s="24" t="s">
        <v>479</v>
      </c>
    </row>
    <row r="341" spans="2:65" s="1" customFormat="1" ht="27">
      <c r="B341" s="41"/>
      <c r="C341" s="63"/>
      <c r="D341" s="205" t="s">
        <v>137</v>
      </c>
      <c r="E341" s="63"/>
      <c r="F341" s="206" t="s">
        <v>475</v>
      </c>
      <c r="G341" s="63"/>
      <c r="H341" s="63"/>
      <c r="I341" s="163"/>
      <c r="J341" s="63"/>
      <c r="K341" s="63"/>
      <c r="L341" s="61"/>
      <c r="M341" s="207"/>
      <c r="N341" s="42"/>
      <c r="O341" s="42"/>
      <c r="P341" s="42"/>
      <c r="Q341" s="42"/>
      <c r="R341" s="42"/>
      <c r="S341" s="42"/>
      <c r="T341" s="78"/>
      <c r="AT341" s="24" t="s">
        <v>137</v>
      </c>
      <c r="AU341" s="24" t="s">
        <v>84</v>
      </c>
    </row>
    <row r="342" spans="2:65" s="12" customFormat="1" ht="13.5">
      <c r="B342" s="219"/>
      <c r="C342" s="220"/>
      <c r="D342" s="221" t="s">
        <v>141</v>
      </c>
      <c r="E342" s="222" t="s">
        <v>24</v>
      </c>
      <c r="F342" s="223" t="s">
        <v>159</v>
      </c>
      <c r="G342" s="220"/>
      <c r="H342" s="224">
        <v>39.9</v>
      </c>
      <c r="I342" s="225"/>
      <c r="J342" s="220"/>
      <c r="K342" s="220"/>
      <c r="L342" s="226"/>
      <c r="M342" s="227"/>
      <c r="N342" s="228"/>
      <c r="O342" s="228"/>
      <c r="P342" s="228"/>
      <c r="Q342" s="228"/>
      <c r="R342" s="228"/>
      <c r="S342" s="228"/>
      <c r="T342" s="229"/>
      <c r="AT342" s="230" t="s">
        <v>141</v>
      </c>
      <c r="AU342" s="230" t="s">
        <v>84</v>
      </c>
      <c r="AV342" s="12" t="s">
        <v>84</v>
      </c>
      <c r="AW342" s="12" t="s">
        <v>143</v>
      </c>
      <c r="AX342" s="12" t="s">
        <v>25</v>
      </c>
      <c r="AY342" s="230" t="s">
        <v>128</v>
      </c>
    </row>
    <row r="343" spans="2:65" s="1" customFormat="1" ht="31.5" customHeight="1">
      <c r="B343" s="41"/>
      <c r="C343" s="193" t="s">
        <v>480</v>
      </c>
      <c r="D343" s="193" t="s">
        <v>130</v>
      </c>
      <c r="E343" s="194" t="s">
        <v>481</v>
      </c>
      <c r="F343" s="195" t="s">
        <v>482</v>
      </c>
      <c r="G343" s="196" t="s">
        <v>133</v>
      </c>
      <c r="H343" s="197">
        <v>1097.5999999999999</v>
      </c>
      <c r="I343" s="198"/>
      <c r="J343" s="199">
        <f>ROUND(I343*H343,2)</f>
        <v>0</v>
      </c>
      <c r="K343" s="195" t="s">
        <v>134</v>
      </c>
      <c r="L343" s="61"/>
      <c r="M343" s="200" t="s">
        <v>24</v>
      </c>
      <c r="N343" s="201" t="s">
        <v>46</v>
      </c>
      <c r="O343" s="42"/>
      <c r="P343" s="202">
        <f>O343*H343</f>
        <v>0</v>
      </c>
      <c r="Q343" s="202">
        <v>0</v>
      </c>
      <c r="R343" s="202">
        <f>Q343*H343</f>
        <v>0</v>
      </c>
      <c r="S343" s="202">
        <v>0</v>
      </c>
      <c r="T343" s="203">
        <f>S343*H343</f>
        <v>0</v>
      </c>
      <c r="AR343" s="24" t="s">
        <v>135</v>
      </c>
      <c r="AT343" s="24" t="s">
        <v>130</v>
      </c>
      <c r="AU343" s="24" t="s">
        <v>84</v>
      </c>
      <c r="AY343" s="24" t="s">
        <v>128</v>
      </c>
      <c r="BE343" s="204">
        <f>IF(N343="základní",J343,0)</f>
        <v>0</v>
      </c>
      <c r="BF343" s="204">
        <f>IF(N343="snížená",J343,0)</f>
        <v>0</v>
      </c>
      <c r="BG343" s="204">
        <f>IF(N343="zákl. přenesená",J343,0)</f>
        <v>0</v>
      </c>
      <c r="BH343" s="204">
        <f>IF(N343="sníž. přenesená",J343,0)</f>
        <v>0</v>
      </c>
      <c r="BI343" s="204">
        <f>IF(N343="nulová",J343,0)</f>
        <v>0</v>
      </c>
      <c r="BJ343" s="24" t="s">
        <v>25</v>
      </c>
      <c r="BK343" s="204">
        <f>ROUND(I343*H343,2)</f>
        <v>0</v>
      </c>
      <c r="BL343" s="24" t="s">
        <v>135</v>
      </c>
      <c r="BM343" s="24" t="s">
        <v>483</v>
      </c>
    </row>
    <row r="344" spans="2:65" s="1" customFormat="1" ht="54">
      <c r="B344" s="41"/>
      <c r="C344" s="63"/>
      <c r="D344" s="205" t="s">
        <v>137</v>
      </c>
      <c r="E344" s="63"/>
      <c r="F344" s="206" t="s">
        <v>484</v>
      </c>
      <c r="G344" s="63"/>
      <c r="H344" s="63"/>
      <c r="I344" s="163"/>
      <c r="J344" s="63"/>
      <c r="K344" s="63"/>
      <c r="L344" s="61"/>
      <c r="M344" s="207"/>
      <c r="N344" s="42"/>
      <c r="O344" s="42"/>
      <c r="P344" s="42"/>
      <c r="Q344" s="42"/>
      <c r="R344" s="42"/>
      <c r="S344" s="42"/>
      <c r="T344" s="78"/>
      <c r="AT344" s="24" t="s">
        <v>137</v>
      </c>
      <c r="AU344" s="24" t="s">
        <v>84</v>
      </c>
    </row>
    <row r="345" spans="2:65" s="12" customFormat="1" ht="13.5">
      <c r="B345" s="219"/>
      <c r="C345" s="220"/>
      <c r="D345" s="221" t="s">
        <v>141</v>
      </c>
      <c r="E345" s="222" t="s">
        <v>24</v>
      </c>
      <c r="F345" s="223" t="s">
        <v>158</v>
      </c>
      <c r="G345" s="220"/>
      <c r="H345" s="224">
        <v>1097.5999999999999</v>
      </c>
      <c r="I345" s="225"/>
      <c r="J345" s="220"/>
      <c r="K345" s="220"/>
      <c r="L345" s="226"/>
      <c r="M345" s="227"/>
      <c r="N345" s="228"/>
      <c r="O345" s="228"/>
      <c r="P345" s="228"/>
      <c r="Q345" s="228"/>
      <c r="R345" s="228"/>
      <c r="S345" s="228"/>
      <c r="T345" s="229"/>
      <c r="AT345" s="230" t="s">
        <v>141</v>
      </c>
      <c r="AU345" s="230" t="s">
        <v>84</v>
      </c>
      <c r="AV345" s="12" t="s">
        <v>84</v>
      </c>
      <c r="AW345" s="12" t="s">
        <v>143</v>
      </c>
      <c r="AX345" s="12" t="s">
        <v>25</v>
      </c>
      <c r="AY345" s="230" t="s">
        <v>128</v>
      </c>
    </row>
    <row r="346" spans="2:65" s="1" customFormat="1" ht="22.5" customHeight="1">
      <c r="B346" s="41"/>
      <c r="C346" s="193" t="s">
        <v>485</v>
      </c>
      <c r="D346" s="193" t="s">
        <v>130</v>
      </c>
      <c r="E346" s="194" t="s">
        <v>486</v>
      </c>
      <c r="F346" s="195" t="s">
        <v>487</v>
      </c>
      <c r="G346" s="196" t="s">
        <v>205</v>
      </c>
      <c r="H346" s="197">
        <v>28.5</v>
      </c>
      <c r="I346" s="198"/>
      <c r="J346" s="199">
        <f>ROUND(I346*H346,2)</f>
        <v>0</v>
      </c>
      <c r="K346" s="195" t="s">
        <v>134</v>
      </c>
      <c r="L346" s="61"/>
      <c r="M346" s="200" t="s">
        <v>24</v>
      </c>
      <c r="N346" s="201" t="s">
        <v>46</v>
      </c>
      <c r="O346" s="42"/>
      <c r="P346" s="202">
        <f>O346*H346</f>
        <v>0</v>
      </c>
      <c r="Q346" s="202">
        <v>0</v>
      </c>
      <c r="R346" s="202">
        <f>Q346*H346</f>
        <v>0</v>
      </c>
      <c r="S346" s="202">
        <v>0</v>
      </c>
      <c r="T346" s="203">
        <f>S346*H346</f>
        <v>0</v>
      </c>
      <c r="AR346" s="24" t="s">
        <v>135</v>
      </c>
      <c r="AT346" s="24" t="s">
        <v>130</v>
      </c>
      <c r="AU346" s="24" t="s">
        <v>84</v>
      </c>
      <c r="AY346" s="24" t="s">
        <v>128</v>
      </c>
      <c r="BE346" s="204">
        <f>IF(N346="základní",J346,0)</f>
        <v>0</v>
      </c>
      <c r="BF346" s="204">
        <f>IF(N346="snížená",J346,0)</f>
        <v>0</v>
      </c>
      <c r="BG346" s="204">
        <f>IF(N346="zákl. přenesená",J346,0)</f>
        <v>0</v>
      </c>
      <c r="BH346" s="204">
        <f>IF(N346="sníž. přenesená",J346,0)</f>
        <v>0</v>
      </c>
      <c r="BI346" s="204">
        <f>IF(N346="nulová",J346,0)</f>
        <v>0</v>
      </c>
      <c r="BJ346" s="24" t="s">
        <v>25</v>
      </c>
      <c r="BK346" s="204">
        <f>ROUND(I346*H346,2)</f>
        <v>0</v>
      </c>
      <c r="BL346" s="24" t="s">
        <v>135</v>
      </c>
      <c r="BM346" s="24" t="s">
        <v>488</v>
      </c>
    </row>
    <row r="347" spans="2:65" s="1" customFormat="1" ht="54">
      <c r="B347" s="41"/>
      <c r="C347" s="63"/>
      <c r="D347" s="205" t="s">
        <v>137</v>
      </c>
      <c r="E347" s="63"/>
      <c r="F347" s="206" t="s">
        <v>489</v>
      </c>
      <c r="G347" s="63"/>
      <c r="H347" s="63"/>
      <c r="I347" s="163"/>
      <c r="J347" s="63"/>
      <c r="K347" s="63"/>
      <c r="L347" s="61"/>
      <c r="M347" s="207"/>
      <c r="N347" s="42"/>
      <c r="O347" s="42"/>
      <c r="P347" s="42"/>
      <c r="Q347" s="42"/>
      <c r="R347" s="42"/>
      <c r="S347" s="42"/>
      <c r="T347" s="78"/>
      <c r="AT347" s="24" t="s">
        <v>137</v>
      </c>
      <c r="AU347" s="24" t="s">
        <v>84</v>
      </c>
    </row>
    <row r="348" spans="2:65" s="11" customFormat="1" ht="13.5">
      <c r="B348" s="208"/>
      <c r="C348" s="209"/>
      <c r="D348" s="205" t="s">
        <v>141</v>
      </c>
      <c r="E348" s="210" t="s">
        <v>24</v>
      </c>
      <c r="F348" s="211" t="s">
        <v>490</v>
      </c>
      <c r="G348" s="209"/>
      <c r="H348" s="212" t="s">
        <v>24</v>
      </c>
      <c r="I348" s="213"/>
      <c r="J348" s="209"/>
      <c r="K348" s="209"/>
      <c r="L348" s="214"/>
      <c r="M348" s="215"/>
      <c r="N348" s="216"/>
      <c r="O348" s="216"/>
      <c r="P348" s="216"/>
      <c r="Q348" s="216"/>
      <c r="R348" s="216"/>
      <c r="S348" s="216"/>
      <c r="T348" s="217"/>
      <c r="AT348" s="218" t="s">
        <v>141</v>
      </c>
      <c r="AU348" s="218" t="s">
        <v>84</v>
      </c>
      <c r="AV348" s="11" t="s">
        <v>25</v>
      </c>
      <c r="AW348" s="11" t="s">
        <v>143</v>
      </c>
      <c r="AX348" s="11" t="s">
        <v>75</v>
      </c>
      <c r="AY348" s="218" t="s">
        <v>128</v>
      </c>
    </row>
    <row r="349" spans="2:65" s="12" customFormat="1" ht="13.5">
      <c r="B349" s="219"/>
      <c r="C349" s="220"/>
      <c r="D349" s="205" t="s">
        <v>141</v>
      </c>
      <c r="E349" s="231" t="s">
        <v>24</v>
      </c>
      <c r="F349" s="232" t="s">
        <v>491</v>
      </c>
      <c r="G349" s="220"/>
      <c r="H349" s="233">
        <v>17.55</v>
      </c>
      <c r="I349" s="225"/>
      <c r="J349" s="220"/>
      <c r="K349" s="220"/>
      <c r="L349" s="226"/>
      <c r="M349" s="227"/>
      <c r="N349" s="228"/>
      <c r="O349" s="228"/>
      <c r="P349" s="228"/>
      <c r="Q349" s="228"/>
      <c r="R349" s="228"/>
      <c r="S349" s="228"/>
      <c r="T349" s="229"/>
      <c r="AT349" s="230" t="s">
        <v>141</v>
      </c>
      <c r="AU349" s="230" t="s">
        <v>84</v>
      </c>
      <c r="AV349" s="12" t="s">
        <v>84</v>
      </c>
      <c r="AW349" s="12" t="s">
        <v>143</v>
      </c>
      <c r="AX349" s="12" t="s">
        <v>75</v>
      </c>
      <c r="AY349" s="230" t="s">
        <v>128</v>
      </c>
    </row>
    <row r="350" spans="2:65" s="12" customFormat="1" ht="13.5">
      <c r="B350" s="219"/>
      <c r="C350" s="220"/>
      <c r="D350" s="205" t="s">
        <v>141</v>
      </c>
      <c r="E350" s="231" t="s">
        <v>24</v>
      </c>
      <c r="F350" s="232" t="s">
        <v>492</v>
      </c>
      <c r="G350" s="220"/>
      <c r="H350" s="233">
        <v>1.05</v>
      </c>
      <c r="I350" s="225"/>
      <c r="J350" s="220"/>
      <c r="K350" s="220"/>
      <c r="L350" s="226"/>
      <c r="M350" s="227"/>
      <c r="N350" s="228"/>
      <c r="O350" s="228"/>
      <c r="P350" s="228"/>
      <c r="Q350" s="228"/>
      <c r="R350" s="228"/>
      <c r="S350" s="228"/>
      <c r="T350" s="229"/>
      <c r="AT350" s="230" t="s">
        <v>141</v>
      </c>
      <c r="AU350" s="230" t="s">
        <v>84</v>
      </c>
      <c r="AV350" s="12" t="s">
        <v>84</v>
      </c>
      <c r="AW350" s="12" t="s">
        <v>143</v>
      </c>
      <c r="AX350" s="12" t="s">
        <v>75</v>
      </c>
      <c r="AY350" s="230" t="s">
        <v>128</v>
      </c>
    </row>
    <row r="351" spans="2:65" s="12" customFormat="1" ht="13.5">
      <c r="B351" s="219"/>
      <c r="C351" s="220"/>
      <c r="D351" s="205" t="s">
        <v>141</v>
      </c>
      <c r="E351" s="231" t="s">
        <v>24</v>
      </c>
      <c r="F351" s="232" t="s">
        <v>493</v>
      </c>
      <c r="G351" s="220"/>
      <c r="H351" s="233">
        <v>9.9</v>
      </c>
      <c r="I351" s="225"/>
      <c r="J351" s="220"/>
      <c r="K351" s="220"/>
      <c r="L351" s="226"/>
      <c r="M351" s="227"/>
      <c r="N351" s="228"/>
      <c r="O351" s="228"/>
      <c r="P351" s="228"/>
      <c r="Q351" s="228"/>
      <c r="R351" s="228"/>
      <c r="S351" s="228"/>
      <c r="T351" s="229"/>
      <c r="AT351" s="230" t="s">
        <v>141</v>
      </c>
      <c r="AU351" s="230" t="s">
        <v>84</v>
      </c>
      <c r="AV351" s="12" t="s">
        <v>84</v>
      </c>
      <c r="AW351" s="12" t="s">
        <v>143</v>
      </c>
      <c r="AX351" s="12" t="s">
        <v>75</v>
      </c>
      <c r="AY351" s="230" t="s">
        <v>128</v>
      </c>
    </row>
    <row r="352" spans="2:65" s="13" customFormat="1" ht="13.5">
      <c r="B352" s="234"/>
      <c r="C352" s="235"/>
      <c r="D352" s="221" t="s">
        <v>141</v>
      </c>
      <c r="E352" s="236" t="s">
        <v>24</v>
      </c>
      <c r="F352" s="237" t="s">
        <v>153</v>
      </c>
      <c r="G352" s="235"/>
      <c r="H352" s="238">
        <v>28.5</v>
      </c>
      <c r="I352" s="239"/>
      <c r="J352" s="235"/>
      <c r="K352" s="235"/>
      <c r="L352" s="240"/>
      <c r="M352" s="241"/>
      <c r="N352" s="242"/>
      <c r="O352" s="242"/>
      <c r="P352" s="242"/>
      <c r="Q352" s="242"/>
      <c r="R352" s="242"/>
      <c r="S352" s="242"/>
      <c r="T352" s="243"/>
      <c r="AT352" s="244" t="s">
        <v>141</v>
      </c>
      <c r="AU352" s="244" t="s">
        <v>84</v>
      </c>
      <c r="AV352" s="13" t="s">
        <v>135</v>
      </c>
      <c r="AW352" s="13" t="s">
        <v>143</v>
      </c>
      <c r="AX352" s="13" t="s">
        <v>25</v>
      </c>
      <c r="AY352" s="244" t="s">
        <v>128</v>
      </c>
    </row>
    <row r="353" spans="2:65" s="1" customFormat="1" ht="31.5" customHeight="1">
      <c r="B353" s="41"/>
      <c r="C353" s="193" t="s">
        <v>494</v>
      </c>
      <c r="D353" s="193" t="s">
        <v>130</v>
      </c>
      <c r="E353" s="194" t="s">
        <v>495</v>
      </c>
      <c r="F353" s="195" t="s">
        <v>496</v>
      </c>
      <c r="G353" s="196" t="s">
        <v>133</v>
      </c>
      <c r="H353" s="197">
        <v>1137.5</v>
      </c>
      <c r="I353" s="198"/>
      <c r="J353" s="199">
        <f>ROUND(I353*H353,2)</f>
        <v>0</v>
      </c>
      <c r="K353" s="195" t="s">
        <v>134</v>
      </c>
      <c r="L353" s="61"/>
      <c r="M353" s="200" t="s">
        <v>24</v>
      </c>
      <c r="N353" s="201" t="s">
        <v>46</v>
      </c>
      <c r="O353" s="42"/>
      <c r="P353" s="202">
        <f>O353*H353</f>
        <v>0</v>
      </c>
      <c r="Q353" s="202">
        <v>6.0099999999999997E-3</v>
      </c>
      <c r="R353" s="202">
        <f>Q353*H353</f>
        <v>6.8363749999999994</v>
      </c>
      <c r="S353" s="202">
        <v>0</v>
      </c>
      <c r="T353" s="203">
        <f>S353*H353</f>
        <v>0</v>
      </c>
      <c r="AR353" s="24" t="s">
        <v>135</v>
      </c>
      <c r="AT353" s="24" t="s">
        <v>130</v>
      </c>
      <c r="AU353" s="24" t="s">
        <v>84</v>
      </c>
      <c r="AY353" s="24" t="s">
        <v>128</v>
      </c>
      <c r="BE353" s="204">
        <f>IF(N353="základní",J353,0)</f>
        <v>0</v>
      </c>
      <c r="BF353" s="204">
        <f>IF(N353="snížená",J353,0)</f>
        <v>0</v>
      </c>
      <c r="BG353" s="204">
        <f>IF(N353="zákl. přenesená",J353,0)</f>
        <v>0</v>
      </c>
      <c r="BH353" s="204">
        <f>IF(N353="sníž. přenesená",J353,0)</f>
        <v>0</v>
      </c>
      <c r="BI353" s="204">
        <f>IF(N353="nulová",J353,0)</f>
        <v>0</v>
      </c>
      <c r="BJ353" s="24" t="s">
        <v>25</v>
      </c>
      <c r="BK353" s="204">
        <f>ROUND(I353*H353,2)</f>
        <v>0</v>
      </c>
      <c r="BL353" s="24" t="s">
        <v>135</v>
      </c>
      <c r="BM353" s="24" t="s">
        <v>497</v>
      </c>
    </row>
    <row r="354" spans="2:65" s="12" customFormat="1" ht="13.5">
      <c r="B354" s="219"/>
      <c r="C354" s="220"/>
      <c r="D354" s="205" t="s">
        <v>141</v>
      </c>
      <c r="E354" s="231" t="s">
        <v>24</v>
      </c>
      <c r="F354" s="232" t="s">
        <v>498</v>
      </c>
      <c r="G354" s="220"/>
      <c r="H354" s="233">
        <v>1097.5999999999999</v>
      </c>
      <c r="I354" s="225"/>
      <c r="J354" s="220"/>
      <c r="K354" s="220"/>
      <c r="L354" s="226"/>
      <c r="M354" s="227"/>
      <c r="N354" s="228"/>
      <c r="O354" s="228"/>
      <c r="P354" s="228"/>
      <c r="Q354" s="228"/>
      <c r="R354" s="228"/>
      <c r="S354" s="228"/>
      <c r="T354" s="229"/>
      <c r="AT354" s="230" t="s">
        <v>141</v>
      </c>
      <c r="AU354" s="230" t="s">
        <v>84</v>
      </c>
      <c r="AV354" s="12" t="s">
        <v>84</v>
      </c>
      <c r="AW354" s="12" t="s">
        <v>143</v>
      </c>
      <c r="AX354" s="12" t="s">
        <v>75</v>
      </c>
      <c r="AY354" s="230" t="s">
        <v>128</v>
      </c>
    </row>
    <row r="355" spans="2:65" s="12" customFormat="1" ht="13.5">
      <c r="B355" s="219"/>
      <c r="C355" s="220"/>
      <c r="D355" s="205" t="s">
        <v>141</v>
      </c>
      <c r="E355" s="231" t="s">
        <v>24</v>
      </c>
      <c r="F355" s="232" t="s">
        <v>499</v>
      </c>
      <c r="G355" s="220"/>
      <c r="H355" s="233">
        <v>39.9</v>
      </c>
      <c r="I355" s="225"/>
      <c r="J355" s="220"/>
      <c r="K355" s="220"/>
      <c r="L355" s="226"/>
      <c r="M355" s="227"/>
      <c r="N355" s="228"/>
      <c r="O355" s="228"/>
      <c r="P355" s="228"/>
      <c r="Q355" s="228"/>
      <c r="R355" s="228"/>
      <c r="S355" s="228"/>
      <c r="T355" s="229"/>
      <c r="AT355" s="230" t="s">
        <v>141</v>
      </c>
      <c r="AU355" s="230" t="s">
        <v>84</v>
      </c>
      <c r="AV355" s="12" t="s">
        <v>84</v>
      </c>
      <c r="AW355" s="12" t="s">
        <v>143</v>
      </c>
      <c r="AX355" s="12" t="s">
        <v>75</v>
      </c>
      <c r="AY355" s="230" t="s">
        <v>128</v>
      </c>
    </row>
    <row r="356" spans="2:65" s="13" customFormat="1" ht="13.5">
      <c r="B356" s="234"/>
      <c r="C356" s="235"/>
      <c r="D356" s="221" t="s">
        <v>141</v>
      </c>
      <c r="E356" s="236" t="s">
        <v>24</v>
      </c>
      <c r="F356" s="237" t="s">
        <v>153</v>
      </c>
      <c r="G356" s="235"/>
      <c r="H356" s="238">
        <v>1137.5</v>
      </c>
      <c r="I356" s="239"/>
      <c r="J356" s="235"/>
      <c r="K356" s="235"/>
      <c r="L356" s="240"/>
      <c r="M356" s="241"/>
      <c r="N356" s="242"/>
      <c r="O356" s="242"/>
      <c r="P356" s="242"/>
      <c r="Q356" s="242"/>
      <c r="R356" s="242"/>
      <c r="S356" s="242"/>
      <c r="T356" s="243"/>
      <c r="AT356" s="244" t="s">
        <v>141</v>
      </c>
      <c r="AU356" s="244" t="s">
        <v>84</v>
      </c>
      <c r="AV356" s="13" t="s">
        <v>135</v>
      </c>
      <c r="AW356" s="13" t="s">
        <v>143</v>
      </c>
      <c r="AX356" s="13" t="s">
        <v>25</v>
      </c>
      <c r="AY356" s="244" t="s">
        <v>128</v>
      </c>
    </row>
    <row r="357" spans="2:65" s="1" customFormat="1" ht="31.5" customHeight="1">
      <c r="B357" s="41"/>
      <c r="C357" s="193" t="s">
        <v>500</v>
      </c>
      <c r="D357" s="193" t="s">
        <v>130</v>
      </c>
      <c r="E357" s="194" t="s">
        <v>501</v>
      </c>
      <c r="F357" s="195" t="s">
        <v>502</v>
      </c>
      <c r="G357" s="196" t="s">
        <v>133</v>
      </c>
      <c r="H357" s="197">
        <v>2246.6999999999998</v>
      </c>
      <c r="I357" s="198"/>
      <c r="J357" s="199">
        <f>ROUND(I357*H357,2)</f>
        <v>0</v>
      </c>
      <c r="K357" s="195" t="s">
        <v>134</v>
      </c>
      <c r="L357" s="61"/>
      <c r="M357" s="200" t="s">
        <v>24</v>
      </c>
      <c r="N357" s="201" t="s">
        <v>46</v>
      </c>
      <c r="O357" s="42"/>
      <c r="P357" s="202">
        <f>O357*H357</f>
        <v>0</v>
      </c>
      <c r="Q357" s="202">
        <v>6.0999999999999997E-4</v>
      </c>
      <c r="R357" s="202">
        <f>Q357*H357</f>
        <v>1.3704869999999998</v>
      </c>
      <c r="S357" s="202">
        <v>0</v>
      </c>
      <c r="T357" s="203">
        <f>S357*H357</f>
        <v>0</v>
      </c>
      <c r="AR357" s="24" t="s">
        <v>135</v>
      </c>
      <c r="AT357" s="24" t="s">
        <v>130</v>
      </c>
      <c r="AU357" s="24" t="s">
        <v>84</v>
      </c>
      <c r="AY357" s="24" t="s">
        <v>128</v>
      </c>
      <c r="BE357" s="204">
        <f>IF(N357="základní",J357,0)</f>
        <v>0</v>
      </c>
      <c r="BF357" s="204">
        <f>IF(N357="snížená",J357,0)</f>
        <v>0</v>
      </c>
      <c r="BG357" s="204">
        <f>IF(N357="zákl. přenesená",J357,0)</f>
        <v>0</v>
      </c>
      <c r="BH357" s="204">
        <f>IF(N357="sníž. přenesená",J357,0)</f>
        <v>0</v>
      </c>
      <c r="BI357" s="204">
        <f>IF(N357="nulová",J357,0)</f>
        <v>0</v>
      </c>
      <c r="BJ357" s="24" t="s">
        <v>25</v>
      </c>
      <c r="BK357" s="204">
        <f>ROUND(I357*H357,2)</f>
        <v>0</v>
      </c>
      <c r="BL357" s="24" t="s">
        <v>135</v>
      </c>
      <c r="BM357" s="24" t="s">
        <v>503</v>
      </c>
    </row>
    <row r="358" spans="2:65" s="12" customFormat="1" ht="13.5">
      <c r="B358" s="219"/>
      <c r="C358" s="220"/>
      <c r="D358" s="205" t="s">
        <v>141</v>
      </c>
      <c r="E358" s="231" t="s">
        <v>24</v>
      </c>
      <c r="F358" s="232" t="s">
        <v>504</v>
      </c>
      <c r="G358" s="220"/>
      <c r="H358" s="233">
        <v>2166.9</v>
      </c>
      <c r="I358" s="225"/>
      <c r="J358" s="220"/>
      <c r="K358" s="220"/>
      <c r="L358" s="226"/>
      <c r="M358" s="227"/>
      <c r="N358" s="228"/>
      <c r="O358" s="228"/>
      <c r="P358" s="228"/>
      <c r="Q358" s="228"/>
      <c r="R358" s="228"/>
      <c r="S358" s="228"/>
      <c r="T358" s="229"/>
      <c r="AT358" s="230" t="s">
        <v>141</v>
      </c>
      <c r="AU358" s="230" t="s">
        <v>84</v>
      </c>
      <c r="AV358" s="12" t="s">
        <v>84</v>
      </c>
      <c r="AW358" s="12" t="s">
        <v>143</v>
      </c>
      <c r="AX358" s="12" t="s">
        <v>75</v>
      </c>
      <c r="AY358" s="230" t="s">
        <v>128</v>
      </c>
    </row>
    <row r="359" spans="2:65" s="12" customFormat="1" ht="13.5">
      <c r="B359" s="219"/>
      <c r="C359" s="220"/>
      <c r="D359" s="205" t="s">
        <v>141</v>
      </c>
      <c r="E359" s="231" t="s">
        <v>24</v>
      </c>
      <c r="F359" s="232" t="s">
        <v>505</v>
      </c>
      <c r="G359" s="220"/>
      <c r="H359" s="233">
        <v>79.8</v>
      </c>
      <c r="I359" s="225"/>
      <c r="J359" s="220"/>
      <c r="K359" s="220"/>
      <c r="L359" s="226"/>
      <c r="M359" s="227"/>
      <c r="N359" s="228"/>
      <c r="O359" s="228"/>
      <c r="P359" s="228"/>
      <c r="Q359" s="228"/>
      <c r="R359" s="228"/>
      <c r="S359" s="228"/>
      <c r="T359" s="229"/>
      <c r="AT359" s="230" t="s">
        <v>141</v>
      </c>
      <c r="AU359" s="230" t="s">
        <v>84</v>
      </c>
      <c r="AV359" s="12" t="s">
        <v>84</v>
      </c>
      <c r="AW359" s="12" t="s">
        <v>143</v>
      </c>
      <c r="AX359" s="12" t="s">
        <v>75</v>
      </c>
      <c r="AY359" s="230" t="s">
        <v>128</v>
      </c>
    </row>
    <row r="360" spans="2:65" s="13" customFormat="1" ht="13.5">
      <c r="B360" s="234"/>
      <c r="C360" s="235"/>
      <c r="D360" s="221" t="s">
        <v>141</v>
      </c>
      <c r="E360" s="236" t="s">
        <v>24</v>
      </c>
      <c r="F360" s="237" t="s">
        <v>153</v>
      </c>
      <c r="G360" s="235"/>
      <c r="H360" s="238">
        <v>2246.6999999999998</v>
      </c>
      <c r="I360" s="239"/>
      <c r="J360" s="235"/>
      <c r="K360" s="235"/>
      <c r="L360" s="240"/>
      <c r="M360" s="241"/>
      <c r="N360" s="242"/>
      <c r="O360" s="242"/>
      <c r="P360" s="242"/>
      <c r="Q360" s="242"/>
      <c r="R360" s="242"/>
      <c r="S360" s="242"/>
      <c r="T360" s="243"/>
      <c r="AT360" s="244" t="s">
        <v>141</v>
      </c>
      <c r="AU360" s="244" t="s">
        <v>84</v>
      </c>
      <c r="AV360" s="13" t="s">
        <v>135</v>
      </c>
      <c r="AW360" s="13" t="s">
        <v>143</v>
      </c>
      <c r="AX360" s="13" t="s">
        <v>25</v>
      </c>
      <c r="AY360" s="244" t="s">
        <v>128</v>
      </c>
    </row>
    <row r="361" spans="2:65" s="1" customFormat="1" ht="31.5" customHeight="1">
      <c r="B361" s="41"/>
      <c r="C361" s="193" t="s">
        <v>506</v>
      </c>
      <c r="D361" s="193" t="s">
        <v>130</v>
      </c>
      <c r="E361" s="194" t="s">
        <v>507</v>
      </c>
      <c r="F361" s="195" t="s">
        <v>508</v>
      </c>
      <c r="G361" s="196" t="s">
        <v>133</v>
      </c>
      <c r="H361" s="197">
        <v>2206.8000000000002</v>
      </c>
      <c r="I361" s="198"/>
      <c r="J361" s="199">
        <f>ROUND(I361*H361,2)</f>
        <v>0</v>
      </c>
      <c r="K361" s="195" t="s">
        <v>134</v>
      </c>
      <c r="L361" s="61"/>
      <c r="M361" s="200" t="s">
        <v>24</v>
      </c>
      <c r="N361" s="201" t="s">
        <v>46</v>
      </c>
      <c r="O361" s="42"/>
      <c r="P361" s="202">
        <f>O361*H361</f>
        <v>0</v>
      </c>
      <c r="Q361" s="202">
        <v>0</v>
      </c>
      <c r="R361" s="202">
        <f>Q361*H361</f>
        <v>0</v>
      </c>
      <c r="S361" s="202">
        <v>0</v>
      </c>
      <c r="T361" s="203">
        <f>S361*H361</f>
        <v>0</v>
      </c>
      <c r="AR361" s="24" t="s">
        <v>135</v>
      </c>
      <c r="AT361" s="24" t="s">
        <v>130</v>
      </c>
      <c r="AU361" s="24" t="s">
        <v>84</v>
      </c>
      <c r="AY361" s="24" t="s">
        <v>128</v>
      </c>
      <c r="BE361" s="204">
        <f>IF(N361="základní",J361,0)</f>
        <v>0</v>
      </c>
      <c r="BF361" s="204">
        <f>IF(N361="snížená",J361,0)</f>
        <v>0</v>
      </c>
      <c r="BG361" s="204">
        <f>IF(N361="zákl. přenesená",J361,0)</f>
        <v>0</v>
      </c>
      <c r="BH361" s="204">
        <f>IF(N361="sníž. přenesená",J361,0)</f>
        <v>0</v>
      </c>
      <c r="BI361" s="204">
        <f>IF(N361="nulová",J361,0)</f>
        <v>0</v>
      </c>
      <c r="BJ361" s="24" t="s">
        <v>25</v>
      </c>
      <c r="BK361" s="204">
        <f>ROUND(I361*H361,2)</f>
        <v>0</v>
      </c>
      <c r="BL361" s="24" t="s">
        <v>135</v>
      </c>
      <c r="BM361" s="24" t="s">
        <v>509</v>
      </c>
    </row>
    <row r="362" spans="2:65" s="1" customFormat="1" ht="27">
      <c r="B362" s="41"/>
      <c r="C362" s="63"/>
      <c r="D362" s="205" t="s">
        <v>137</v>
      </c>
      <c r="E362" s="63"/>
      <c r="F362" s="206" t="s">
        <v>510</v>
      </c>
      <c r="G362" s="63"/>
      <c r="H362" s="63"/>
      <c r="I362" s="163"/>
      <c r="J362" s="63"/>
      <c r="K362" s="63"/>
      <c r="L362" s="61"/>
      <c r="M362" s="207"/>
      <c r="N362" s="42"/>
      <c r="O362" s="42"/>
      <c r="P362" s="42"/>
      <c r="Q362" s="42"/>
      <c r="R362" s="42"/>
      <c r="S362" s="42"/>
      <c r="T362" s="78"/>
      <c r="AT362" s="24" t="s">
        <v>137</v>
      </c>
      <c r="AU362" s="24" t="s">
        <v>84</v>
      </c>
    </row>
    <row r="363" spans="2:65" s="12" customFormat="1" ht="13.5">
      <c r="B363" s="219"/>
      <c r="C363" s="220"/>
      <c r="D363" s="205" t="s">
        <v>141</v>
      </c>
      <c r="E363" s="231" t="s">
        <v>24</v>
      </c>
      <c r="F363" s="232" t="s">
        <v>511</v>
      </c>
      <c r="G363" s="220"/>
      <c r="H363" s="233">
        <v>2166.9</v>
      </c>
      <c r="I363" s="225"/>
      <c r="J363" s="220"/>
      <c r="K363" s="220"/>
      <c r="L363" s="226"/>
      <c r="M363" s="227"/>
      <c r="N363" s="228"/>
      <c r="O363" s="228"/>
      <c r="P363" s="228"/>
      <c r="Q363" s="228"/>
      <c r="R363" s="228"/>
      <c r="S363" s="228"/>
      <c r="T363" s="229"/>
      <c r="AT363" s="230" t="s">
        <v>141</v>
      </c>
      <c r="AU363" s="230" t="s">
        <v>84</v>
      </c>
      <c r="AV363" s="12" t="s">
        <v>84</v>
      </c>
      <c r="AW363" s="12" t="s">
        <v>143</v>
      </c>
      <c r="AX363" s="12" t="s">
        <v>75</v>
      </c>
      <c r="AY363" s="230" t="s">
        <v>128</v>
      </c>
    </row>
    <row r="364" spans="2:65" s="12" customFormat="1" ht="13.5">
      <c r="B364" s="219"/>
      <c r="C364" s="220"/>
      <c r="D364" s="205" t="s">
        <v>141</v>
      </c>
      <c r="E364" s="231" t="s">
        <v>24</v>
      </c>
      <c r="F364" s="232" t="s">
        <v>512</v>
      </c>
      <c r="G364" s="220"/>
      <c r="H364" s="233">
        <v>39.9</v>
      </c>
      <c r="I364" s="225"/>
      <c r="J364" s="220"/>
      <c r="K364" s="220"/>
      <c r="L364" s="226"/>
      <c r="M364" s="227"/>
      <c r="N364" s="228"/>
      <c r="O364" s="228"/>
      <c r="P364" s="228"/>
      <c r="Q364" s="228"/>
      <c r="R364" s="228"/>
      <c r="S364" s="228"/>
      <c r="T364" s="229"/>
      <c r="AT364" s="230" t="s">
        <v>141</v>
      </c>
      <c r="AU364" s="230" t="s">
        <v>84</v>
      </c>
      <c r="AV364" s="12" t="s">
        <v>84</v>
      </c>
      <c r="AW364" s="12" t="s">
        <v>143</v>
      </c>
      <c r="AX364" s="12" t="s">
        <v>75</v>
      </c>
      <c r="AY364" s="230" t="s">
        <v>128</v>
      </c>
    </row>
    <row r="365" spans="2:65" s="13" customFormat="1" ht="13.5">
      <c r="B365" s="234"/>
      <c r="C365" s="235"/>
      <c r="D365" s="221" t="s">
        <v>141</v>
      </c>
      <c r="E365" s="236" t="s">
        <v>24</v>
      </c>
      <c r="F365" s="237" t="s">
        <v>153</v>
      </c>
      <c r="G365" s="235"/>
      <c r="H365" s="238">
        <v>2206.8000000000002</v>
      </c>
      <c r="I365" s="239"/>
      <c r="J365" s="235"/>
      <c r="K365" s="235"/>
      <c r="L365" s="240"/>
      <c r="M365" s="241"/>
      <c r="N365" s="242"/>
      <c r="O365" s="242"/>
      <c r="P365" s="242"/>
      <c r="Q365" s="242"/>
      <c r="R365" s="242"/>
      <c r="S365" s="242"/>
      <c r="T365" s="243"/>
      <c r="AT365" s="244" t="s">
        <v>141</v>
      </c>
      <c r="AU365" s="244" t="s">
        <v>84</v>
      </c>
      <c r="AV365" s="13" t="s">
        <v>135</v>
      </c>
      <c r="AW365" s="13" t="s">
        <v>143</v>
      </c>
      <c r="AX365" s="13" t="s">
        <v>25</v>
      </c>
      <c r="AY365" s="244" t="s">
        <v>128</v>
      </c>
    </row>
    <row r="366" spans="2:65" s="1" customFormat="1" ht="31.5" customHeight="1">
      <c r="B366" s="41"/>
      <c r="C366" s="193" t="s">
        <v>513</v>
      </c>
      <c r="D366" s="193" t="s">
        <v>130</v>
      </c>
      <c r="E366" s="194" t="s">
        <v>514</v>
      </c>
      <c r="F366" s="195" t="s">
        <v>515</v>
      </c>
      <c r="G366" s="196" t="s">
        <v>133</v>
      </c>
      <c r="H366" s="197">
        <v>39.9</v>
      </c>
      <c r="I366" s="198"/>
      <c r="J366" s="199">
        <f>ROUND(I366*H366,2)</f>
        <v>0</v>
      </c>
      <c r="K366" s="195" t="s">
        <v>134</v>
      </c>
      <c r="L366" s="61"/>
      <c r="M366" s="200" t="s">
        <v>24</v>
      </c>
      <c r="N366" s="201" t="s">
        <v>46</v>
      </c>
      <c r="O366" s="42"/>
      <c r="P366" s="202">
        <f>O366*H366</f>
        <v>0</v>
      </c>
      <c r="Q366" s="202">
        <v>0</v>
      </c>
      <c r="R366" s="202">
        <f>Q366*H366</f>
        <v>0</v>
      </c>
      <c r="S366" s="202">
        <v>0</v>
      </c>
      <c r="T366" s="203">
        <f>S366*H366</f>
        <v>0</v>
      </c>
      <c r="AR366" s="24" t="s">
        <v>135</v>
      </c>
      <c r="AT366" s="24" t="s">
        <v>130</v>
      </c>
      <c r="AU366" s="24" t="s">
        <v>84</v>
      </c>
      <c r="AY366" s="24" t="s">
        <v>128</v>
      </c>
      <c r="BE366" s="204">
        <f>IF(N366="základní",J366,0)</f>
        <v>0</v>
      </c>
      <c r="BF366" s="204">
        <f>IF(N366="snížená",J366,0)</f>
        <v>0</v>
      </c>
      <c r="BG366" s="204">
        <f>IF(N366="zákl. přenesená",J366,0)</f>
        <v>0</v>
      </c>
      <c r="BH366" s="204">
        <f>IF(N366="sníž. přenesená",J366,0)</f>
        <v>0</v>
      </c>
      <c r="BI366" s="204">
        <f>IF(N366="nulová",J366,0)</f>
        <v>0</v>
      </c>
      <c r="BJ366" s="24" t="s">
        <v>25</v>
      </c>
      <c r="BK366" s="204">
        <f>ROUND(I366*H366,2)</f>
        <v>0</v>
      </c>
      <c r="BL366" s="24" t="s">
        <v>135</v>
      </c>
      <c r="BM366" s="24" t="s">
        <v>516</v>
      </c>
    </row>
    <row r="367" spans="2:65" s="1" customFormat="1" ht="27">
      <c r="B367" s="41"/>
      <c r="C367" s="63"/>
      <c r="D367" s="205" t="s">
        <v>137</v>
      </c>
      <c r="E367" s="63"/>
      <c r="F367" s="206" t="s">
        <v>517</v>
      </c>
      <c r="G367" s="63"/>
      <c r="H367" s="63"/>
      <c r="I367" s="163"/>
      <c r="J367" s="63"/>
      <c r="K367" s="63"/>
      <c r="L367" s="61"/>
      <c r="M367" s="207"/>
      <c r="N367" s="42"/>
      <c r="O367" s="42"/>
      <c r="P367" s="42"/>
      <c r="Q367" s="42"/>
      <c r="R367" s="42"/>
      <c r="S367" s="42"/>
      <c r="T367" s="78"/>
      <c r="AT367" s="24" t="s">
        <v>137</v>
      </c>
      <c r="AU367" s="24" t="s">
        <v>84</v>
      </c>
    </row>
    <row r="368" spans="2:65" s="12" customFormat="1" ht="13.5">
      <c r="B368" s="219"/>
      <c r="C368" s="220"/>
      <c r="D368" s="221" t="s">
        <v>141</v>
      </c>
      <c r="E368" s="222" t="s">
        <v>24</v>
      </c>
      <c r="F368" s="223" t="s">
        <v>518</v>
      </c>
      <c r="G368" s="220"/>
      <c r="H368" s="224">
        <v>39.9</v>
      </c>
      <c r="I368" s="225"/>
      <c r="J368" s="220"/>
      <c r="K368" s="220"/>
      <c r="L368" s="226"/>
      <c r="M368" s="227"/>
      <c r="N368" s="228"/>
      <c r="O368" s="228"/>
      <c r="P368" s="228"/>
      <c r="Q368" s="228"/>
      <c r="R368" s="228"/>
      <c r="S368" s="228"/>
      <c r="T368" s="229"/>
      <c r="AT368" s="230" t="s">
        <v>141</v>
      </c>
      <c r="AU368" s="230" t="s">
        <v>84</v>
      </c>
      <c r="AV368" s="12" t="s">
        <v>84</v>
      </c>
      <c r="AW368" s="12" t="s">
        <v>143</v>
      </c>
      <c r="AX368" s="12" t="s">
        <v>25</v>
      </c>
      <c r="AY368" s="230" t="s">
        <v>128</v>
      </c>
    </row>
    <row r="369" spans="2:65" s="1" customFormat="1" ht="31.5" customHeight="1">
      <c r="B369" s="41"/>
      <c r="C369" s="193" t="s">
        <v>519</v>
      </c>
      <c r="D369" s="193" t="s">
        <v>130</v>
      </c>
      <c r="E369" s="194" t="s">
        <v>520</v>
      </c>
      <c r="F369" s="195" t="s">
        <v>521</v>
      </c>
      <c r="G369" s="196" t="s">
        <v>133</v>
      </c>
      <c r="H369" s="197">
        <v>136.80000000000001</v>
      </c>
      <c r="I369" s="198"/>
      <c r="J369" s="199">
        <f>ROUND(I369*H369,2)</f>
        <v>0</v>
      </c>
      <c r="K369" s="195" t="s">
        <v>134</v>
      </c>
      <c r="L369" s="61"/>
      <c r="M369" s="200" t="s">
        <v>24</v>
      </c>
      <c r="N369" s="201" t="s">
        <v>46</v>
      </c>
      <c r="O369" s="42"/>
      <c r="P369" s="202">
        <f>O369*H369</f>
        <v>0</v>
      </c>
      <c r="Q369" s="202">
        <v>8.3500000000000005E-2</v>
      </c>
      <c r="R369" s="202">
        <f>Q369*H369</f>
        <v>11.422800000000002</v>
      </c>
      <c r="S369" s="202">
        <v>0</v>
      </c>
      <c r="T369" s="203">
        <f>S369*H369</f>
        <v>0</v>
      </c>
      <c r="AR369" s="24" t="s">
        <v>135</v>
      </c>
      <c r="AT369" s="24" t="s">
        <v>130</v>
      </c>
      <c r="AU369" s="24" t="s">
        <v>84</v>
      </c>
      <c r="AY369" s="24" t="s">
        <v>128</v>
      </c>
      <c r="BE369" s="204">
        <f>IF(N369="základní",J369,0)</f>
        <v>0</v>
      </c>
      <c r="BF369" s="204">
        <f>IF(N369="snížená",J369,0)</f>
        <v>0</v>
      </c>
      <c r="BG369" s="204">
        <f>IF(N369="zákl. přenesená",J369,0)</f>
        <v>0</v>
      </c>
      <c r="BH369" s="204">
        <f>IF(N369="sníž. přenesená",J369,0)</f>
        <v>0</v>
      </c>
      <c r="BI369" s="204">
        <f>IF(N369="nulová",J369,0)</f>
        <v>0</v>
      </c>
      <c r="BJ369" s="24" t="s">
        <v>25</v>
      </c>
      <c r="BK369" s="204">
        <f>ROUND(I369*H369,2)</f>
        <v>0</v>
      </c>
      <c r="BL369" s="24" t="s">
        <v>135</v>
      </c>
      <c r="BM369" s="24" t="s">
        <v>522</v>
      </c>
    </row>
    <row r="370" spans="2:65" s="1" customFormat="1" ht="67.5">
      <c r="B370" s="41"/>
      <c r="C370" s="63"/>
      <c r="D370" s="205" t="s">
        <v>137</v>
      </c>
      <c r="E370" s="63"/>
      <c r="F370" s="206" t="s">
        <v>523</v>
      </c>
      <c r="G370" s="63"/>
      <c r="H370" s="63"/>
      <c r="I370" s="163"/>
      <c r="J370" s="63"/>
      <c r="K370" s="63"/>
      <c r="L370" s="61"/>
      <c r="M370" s="207"/>
      <c r="N370" s="42"/>
      <c r="O370" s="42"/>
      <c r="P370" s="42"/>
      <c r="Q370" s="42"/>
      <c r="R370" s="42"/>
      <c r="S370" s="42"/>
      <c r="T370" s="78"/>
      <c r="AT370" s="24" t="s">
        <v>137</v>
      </c>
      <c r="AU370" s="24" t="s">
        <v>84</v>
      </c>
    </row>
    <row r="371" spans="2:65" s="1" customFormat="1" ht="40.5">
      <c r="B371" s="41"/>
      <c r="C371" s="63"/>
      <c r="D371" s="205" t="s">
        <v>139</v>
      </c>
      <c r="E371" s="63"/>
      <c r="F371" s="206" t="s">
        <v>524</v>
      </c>
      <c r="G371" s="63"/>
      <c r="H371" s="63"/>
      <c r="I371" s="163"/>
      <c r="J371" s="63"/>
      <c r="K371" s="63"/>
      <c r="L371" s="61"/>
      <c r="M371" s="207"/>
      <c r="N371" s="42"/>
      <c r="O371" s="42"/>
      <c r="P371" s="42"/>
      <c r="Q371" s="42"/>
      <c r="R371" s="42"/>
      <c r="S371" s="42"/>
      <c r="T371" s="78"/>
      <c r="AT371" s="24" t="s">
        <v>139</v>
      </c>
      <c r="AU371" s="24" t="s">
        <v>84</v>
      </c>
    </row>
    <row r="372" spans="2:65" s="12" customFormat="1" ht="13.5">
      <c r="B372" s="219"/>
      <c r="C372" s="220"/>
      <c r="D372" s="221" t="s">
        <v>141</v>
      </c>
      <c r="E372" s="222" t="s">
        <v>24</v>
      </c>
      <c r="F372" s="223" t="s">
        <v>144</v>
      </c>
      <c r="G372" s="220"/>
      <c r="H372" s="224">
        <v>136.80000000000001</v>
      </c>
      <c r="I372" s="225"/>
      <c r="J372" s="220"/>
      <c r="K372" s="220"/>
      <c r="L372" s="226"/>
      <c r="M372" s="227"/>
      <c r="N372" s="228"/>
      <c r="O372" s="228"/>
      <c r="P372" s="228"/>
      <c r="Q372" s="228"/>
      <c r="R372" s="228"/>
      <c r="S372" s="228"/>
      <c r="T372" s="229"/>
      <c r="AT372" s="230" t="s">
        <v>141</v>
      </c>
      <c r="AU372" s="230" t="s">
        <v>84</v>
      </c>
      <c r="AV372" s="12" t="s">
        <v>84</v>
      </c>
      <c r="AW372" s="12" t="s">
        <v>143</v>
      </c>
      <c r="AX372" s="12" t="s">
        <v>25</v>
      </c>
      <c r="AY372" s="230" t="s">
        <v>128</v>
      </c>
    </row>
    <row r="373" spans="2:65" s="1" customFormat="1" ht="22.5" customHeight="1">
      <c r="B373" s="41"/>
      <c r="C373" s="193" t="s">
        <v>525</v>
      </c>
      <c r="D373" s="193" t="s">
        <v>130</v>
      </c>
      <c r="E373" s="194" t="s">
        <v>526</v>
      </c>
      <c r="F373" s="195" t="s">
        <v>527</v>
      </c>
      <c r="G373" s="196" t="s">
        <v>172</v>
      </c>
      <c r="H373" s="197">
        <v>1955.8</v>
      </c>
      <c r="I373" s="198"/>
      <c r="J373" s="199">
        <f>ROUND(I373*H373,2)</f>
        <v>0</v>
      </c>
      <c r="K373" s="195" t="s">
        <v>24</v>
      </c>
      <c r="L373" s="61"/>
      <c r="M373" s="200" t="s">
        <v>24</v>
      </c>
      <c r="N373" s="201" t="s">
        <v>46</v>
      </c>
      <c r="O373" s="42"/>
      <c r="P373" s="202">
        <f>O373*H373</f>
        <v>0</v>
      </c>
      <c r="Q373" s="202">
        <v>0</v>
      </c>
      <c r="R373" s="202">
        <f>Q373*H373</f>
        <v>0</v>
      </c>
      <c r="S373" s="202">
        <v>0</v>
      </c>
      <c r="T373" s="203">
        <f>S373*H373</f>
        <v>0</v>
      </c>
      <c r="AR373" s="24" t="s">
        <v>135</v>
      </c>
      <c r="AT373" s="24" t="s">
        <v>130</v>
      </c>
      <c r="AU373" s="24" t="s">
        <v>84</v>
      </c>
      <c r="AY373" s="24" t="s">
        <v>128</v>
      </c>
      <c r="BE373" s="204">
        <f>IF(N373="základní",J373,0)</f>
        <v>0</v>
      </c>
      <c r="BF373" s="204">
        <f>IF(N373="snížená",J373,0)</f>
        <v>0</v>
      </c>
      <c r="BG373" s="204">
        <f>IF(N373="zákl. přenesená",J373,0)</f>
        <v>0</v>
      </c>
      <c r="BH373" s="204">
        <f>IF(N373="sníž. přenesená",J373,0)</f>
        <v>0</v>
      </c>
      <c r="BI373" s="204">
        <f>IF(N373="nulová",J373,0)</f>
        <v>0</v>
      </c>
      <c r="BJ373" s="24" t="s">
        <v>25</v>
      </c>
      <c r="BK373" s="204">
        <f>ROUND(I373*H373,2)</f>
        <v>0</v>
      </c>
      <c r="BL373" s="24" t="s">
        <v>135</v>
      </c>
      <c r="BM373" s="24" t="s">
        <v>528</v>
      </c>
    </row>
    <row r="374" spans="2:65" s="10" customFormat="1" ht="29.85" customHeight="1">
      <c r="B374" s="176"/>
      <c r="C374" s="177"/>
      <c r="D374" s="190" t="s">
        <v>74</v>
      </c>
      <c r="E374" s="191" t="s">
        <v>190</v>
      </c>
      <c r="F374" s="191" t="s">
        <v>529</v>
      </c>
      <c r="G374" s="177"/>
      <c r="H374" s="177"/>
      <c r="I374" s="180"/>
      <c r="J374" s="192">
        <f>BK374</f>
        <v>0</v>
      </c>
      <c r="K374" s="177"/>
      <c r="L374" s="182"/>
      <c r="M374" s="183"/>
      <c r="N374" s="184"/>
      <c r="O374" s="184"/>
      <c r="P374" s="185">
        <f>SUM(P375:P420)</f>
        <v>0</v>
      </c>
      <c r="Q374" s="184"/>
      <c r="R374" s="185">
        <f>SUM(R375:R420)</f>
        <v>161.92881800000001</v>
      </c>
      <c r="S374" s="184"/>
      <c r="T374" s="186">
        <f>SUM(T375:T420)</f>
        <v>0</v>
      </c>
      <c r="AR374" s="187" t="s">
        <v>25</v>
      </c>
      <c r="AT374" s="188" t="s">
        <v>74</v>
      </c>
      <c r="AU374" s="188" t="s">
        <v>25</v>
      </c>
      <c r="AY374" s="187" t="s">
        <v>128</v>
      </c>
      <c r="BK374" s="189">
        <f>SUM(BK375:BK420)</f>
        <v>0</v>
      </c>
    </row>
    <row r="375" spans="2:65" s="1" customFormat="1" ht="31.5" customHeight="1">
      <c r="B375" s="41"/>
      <c r="C375" s="193" t="s">
        <v>530</v>
      </c>
      <c r="D375" s="193" t="s">
        <v>130</v>
      </c>
      <c r="E375" s="194" t="s">
        <v>531</v>
      </c>
      <c r="F375" s="195" t="s">
        <v>532</v>
      </c>
      <c r="G375" s="196" t="s">
        <v>172</v>
      </c>
      <c r="H375" s="197">
        <v>845</v>
      </c>
      <c r="I375" s="198"/>
      <c r="J375" s="199">
        <f>ROUND(I375*H375,2)</f>
        <v>0</v>
      </c>
      <c r="K375" s="195" t="s">
        <v>134</v>
      </c>
      <c r="L375" s="61"/>
      <c r="M375" s="200" t="s">
        <v>24</v>
      </c>
      <c r="N375" s="201" t="s">
        <v>46</v>
      </c>
      <c r="O375" s="42"/>
      <c r="P375" s="202">
        <f>O375*H375</f>
        <v>0</v>
      </c>
      <c r="Q375" s="202">
        <v>0</v>
      </c>
      <c r="R375" s="202">
        <f>Q375*H375</f>
        <v>0</v>
      </c>
      <c r="S375" s="202">
        <v>0</v>
      </c>
      <c r="T375" s="203">
        <f>S375*H375</f>
        <v>0</v>
      </c>
      <c r="AR375" s="24" t="s">
        <v>135</v>
      </c>
      <c r="AT375" s="24" t="s">
        <v>130</v>
      </c>
      <c r="AU375" s="24" t="s">
        <v>84</v>
      </c>
      <c r="AY375" s="24" t="s">
        <v>128</v>
      </c>
      <c r="BE375" s="204">
        <f>IF(N375="základní",J375,0)</f>
        <v>0</v>
      </c>
      <c r="BF375" s="204">
        <f>IF(N375="snížená",J375,0)</f>
        <v>0</v>
      </c>
      <c r="BG375" s="204">
        <f>IF(N375="zákl. přenesená",J375,0)</f>
        <v>0</v>
      </c>
      <c r="BH375" s="204">
        <f>IF(N375="sníž. přenesená",J375,0)</f>
        <v>0</v>
      </c>
      <c r="BI375" s="204">
        <f>IF(N375="nulová",J375,0)</f>
        <v>0</v>
      </c>
      <c r="BJ375" s="24" t="s">
        <v>25</v>
      </c>
      <c r="BK375" s="204">
        <f>ROUND(I375*H375,2)</f>
        <v>0</v>
      </c>
      <c r="BL375" s="24" t="s">
        <v>135</v>
      </c>
      <c r="BM375" s="24" t="s">
        <v>533</v>
      </c>
    </row>
    <row r="376" spans="2:65" s="1" customFormat="1" ht="94.5">
      <c r="B376" s="41"/>
      <c r="C376" s="63"/>
      <c r="D376" s="205" t="s">
        <v>137</v>
      </c>
      <c r="E376" s="63"/>
      <c r="F376" s="206" t="s">
        <v>534</v>
      </c>
      <c r="G376" s="63"/>
      <c r="H376" s="63"/>
      <c r="I376" s="163"/>
      <c r="J376" s="63"/>
      <c r="K376" s="63"/>
      <c r="L376" s="61"/>
      <c r="M376" s="207"/>
      <c r="N376" s="42"/>
      <c r="O376" s="42"/>
      <c r="P376" s="42"/>
      <c r="Q376" s="42"/>
      <c r="R376" s="42"/>
      <c r="S376" s="42"/>
      <c r="T376" s="78"/>
      <c r="AT376" s="24" t="s">
        <v>137</v>
      </c>
      <c r="AU376" s="24" t="s">
        <v>84</v>
      </c>
    </row>
    <row r="377" spans="2:65" s="12" customFormat="1" ht="13.5">
      <c r="B377" s="219"/>
      <c r="C377" s="220"/>
      <c r="D377" s="205" t="s">
        <v>141</v>
      </c>
      <c r="E377" s="231" t="s">
        <v>24</v>
      </c>
      <c r="F377" s="232" t="s">
        <v>535</v>
      </c>
      <c r="G377" s="220"/>
      <c r="H377" s="233">
        <v>442</v>
      </c>
      <c r="I377" s="225"/>
      <c r="J377" s="220"/>
      <c r="K377" s="220"/>
      <c r="L377" s="226"/>
      <c r="M377" s="227"/>
      <c r="N377" s="228"/>
      <c r="O377" s="228"/>
      <c r="P377" s="228"/>
      <c r="Q377" s="228"/>
      <c r="R377" s="228"/>
      <c r="S377" s="228"/>
      <c r="T377" s="229"/>
      <c r="AT377" s="230" t="s">
        <v>141</v>
      </c>
      <c r="AU377" s="230" t="s">
        <v>84</v>
      </c>
      <c r="AV377" s="12" t="s">
        <v>84</v>
      </c>
      <c r="AW377" s="12" t="s">
        <v>143</v>
      </c>
      <c r="AX377" s="12" t="s">
        <v>75</v>
      </c>
      <c r="AY377" s="230" t="s">
        <v>128</v>
      </c>
    </row>
    <row r="378" spans="2:65" s="12" customFormat="1" ht="13.5">
      <c r="B378" s="219"/>
      <c r="C378" s="220"/>
      <c r="D378" s="205" t="s">
        <v>141</v>
      </c>
      <c r="E378" s="231" t="s">
        <v>24</v>
      </c>
      <c r="F378" s="232" t="s">
        <v>419</v>
      </c>
      <c r="G378" s="220"/>
      <c r="H378" s="233">
        <v>103</v>
      </c>
      <c r="I378" s="225"/>
      <c r="J378" s="220"/>
      <c r="K378" s="220"/>
      <c r="L378" s="226"/>
      <c r="M378" s="227"/>
      <c r="N378" s="228"/>
      <c r="O378" s="228"/>
      <c r="P378" s="228"/>
      <c r="Q378" s="228"/>
      <c r="R378" s="228"/>
      <c r="S378" s="228"/>
      <c r="T378" s="229"/>
      <c r="AT378" s="230" t="s">
        <v>141</v>
      </c>
      <c r="AU378" s="230" t="s">
        <v>84</v>
      </c>
      <c r="AV378" s="12" t="s">
        <v>84</v>
      </c>
      <c r="AW378" s="12" t="s">
        <v>143</v>
      </c>
      <c r="AX378" s="12" t="s">
        <v>75</v>
      </c>
      <c r="AY378" s="230" t="s">
        <v>128</v>
      </c>
    </row>
    <row r="379" spans="2:65" s="12" customFormat="1" ht="13.5">
      <c r="B379" s="219"/>
      <c r="C379" s="220"/>
      <c r="D379" s="205" t="s">
        <v>141</v>
      </c>
      <c r="E379" s="231" t="s">
        <v>24</v>
      </c>
      <c r="F379" s="232" t="s">
        <v>420</v>
      </c>
      <c r="G379" s="220"/>
      <c r="H379" s="233">
        <v>300</v>
      </c>
      <c r="I379" s="225"/>
      <c r="J379" s="220"/>
      <c r="K379" s="220"/>
      <c r="L379" s="226"/>
      <c r="M379" s="227"/>
      <c r="N379" s="228"/>
      <c r="O379" s="228"/>
      <c r="P379" s="228"/>
      <c r="Q379" s="228"/>
      <c r="R379" s="228"/>
      <c r="S379" s="228"/>
      <c r="T379" s="229"/>
      <c r="AT379" s="230" t="s">
        <v>141</v>
      </c>
      <c r="AU379" s="230" t="s">
        <v>84</v>
      </c>
      <c r="AV379" s="12" t="s">
        <v>84</v>
      </c>
      <c r="AW379" s="12" t="s">
        <v>143</v>
      </c>
      <c r="AX379" s="12" t="s">
        <v>75</v>
      </c>
      <c r="AY379" s="230" t="s">
        <v>128</v>
      </c>
    </row>
    <row r="380" spans="2:65" s="13" customFormat="1" ht="13.5">
      <c r="B380" s="234"/>
      <c r="C380" s="235"/>
      <c r="D380" s="221" t="s">
        <v>141</v>
      </c>
      <c r="E380" s="236" t="s">
        <v>24</v>
      </c>
      <c r="F380" s="237" t="s">
        <v>153</v>
      </c>
      <c r="G380" s="235"/>
      <c r="H380" s="238">
        <v>845</v>
      </c>
      <c r="I380" s="239"/>
      <c r="J380" s="235"/>
      <c r="K380" s="235"/>
      <c r="L380" s="240"/>
      <c r="M380" s="241"/>
      <c r="N380" s="242"/>
      <c r="O380" s="242"/>
      <c r="P380" s="242"/>
      <c r="Q380" s="242"/>
      <c r="R380" s="242"/>
      <c r="S380" s="242"/>
      <c r="T380" s="243"/>
      <c r="AT380" s="244" t="s">
        <v>141</v>
      </c>
      <c r="AU380" s="244" t="s">
        <v>84</v>
      </c>
      <c r="AV380" s="13" t="s">
        <v>135</v>
      </c>
      <c r="AW380" s="13" t="s">
        <v>143</v>
      </c>
      <c r="AX380" s="13" t="s">
        <v>25</v>
      </c>
      <c r="AY380" s="244" t="s">
        <v>128</v>
      </c>
    </row>
    <row r="381" spans="2:65" s="1" customFormat="1" ht="31.5" customHeight="1">
      <c r="B381" s="41"/>
      <c r="C381" s="257" t="s">
        <v>536</v>
      </c>
      <c r="D381" s="257" t="s">
        <v>407</v>
      </c>
      <c r="E381" s="258" t="s">
        <v>537</v>
      </c>
      <c r="F381" s="259" t="s">
        <v>538</v>
      </c>
      <c r="G381" s="260" t="s">
        <v>442</v>
      </c>
      <c r="H381" s="261">
        <v>171.535</v>
      </c>
      <c r="I381" s="262"/>
      <c r="J381" s="263">
        <f>ROUND(I381*H381,2)</f>
        <v>0</v>
      </c>
      <c r="K381" s="259" t="s">
        <v>134</v>
      </c>
      <c r="L381" s="264"/>
      <c r="M381" s="265" t="s">
        <v>24</v>
      </c>
      <c r="N381" s="266" t="s">
        <v>46</v>
      </c>
      <c r="O381" s="42"/>
      <c r="P381" s="202">
        <f>O381*H381</f>
        <v>0</v>
      </c>
      <c r="Q381" s="202">
        <v>2.4799999999999999E-2</v>
      </c>
      <c r="R381" s="202">
        <f>Q381*H381</f>
        <v>4.2540680000000002</v>
      </c>
      <c r="S381" s="202">
        <v>0</v>
      </c>
      <c r="T381" s="203">
        <f>S381*H381</f>
        <v>0</v>
      </c>
      <c r="AR381" s="24" t="s">
        <v>190</v>
      </c>
      <c r="AT381" s="24" t="s">
        <v>407</v>
      </c>
      <c r="AU381" s="24" t="s">
        <v>84</v>
      </c>
      <c r="AY381" s="24" t="s">
        <v>128</v>
      </c>
      <c r="BE381" s="204">
        <f>IF(N381="základní",J381,0)</f>
        <v>0</v>
      </c>
      <c r="BF381" s="204">
        <f>IF(N381="snížená",J381,0)</f>
        <v>0</v>
      </c>
      <c r="BG381" s="204">
        <f>IF(N381="zákl. přenesená",J381,0)</f>
        <v>0</v>
      </c>
      <c r="BH381" s="204">
        <f>IF(N381="sníž. přenesená",J381,0)</f>
        <v>0</v>
      </c>
      <c r="BI381" s="204">
        <f>IF(N381="nulová",J381,0)</f>
        <v>0</v>
      </c>
      <c r="BJ381" s="24" t="s">
        <v>25</v>
      </c>
      <c r="BK381" s="204">
        <f>ROUND(I381*H381,2)</f>
        <v>0</v>
      </c>
      <c r="BL381" s="24" t="s">
        <v>135</v>
      </c>
      <c r="BM381" s="24" t="s">
        <v>539</v>
      </c>
    </row>
    <row r="382" spans="2:65" s="12" customFormat="1" ht="13.5">
      <c r="B382" s="219"/>
      <c r="C382" s="220"/>
      <c r="D382" s="221" t="s">
        <v>141</v>
      </c>
      <c r="E382" s="222" t="s">
        <v>24</v>
      </c>
      <c r="F382" s="223" t="s">
        <v>540</v>
      </c>
      <c r="G382" s="220"/>
      <c r="H382" s="224">
        <v>171.535</v>
      </c>
      <c r="I382" s="225"/>
      <c r="J382" s="220"/>
      <c r="K382" s="220"/>
      <c r="L382" s="226"/>
      <c r="M382" s="227"/>
      <c r="N382" s="228"/>
      <c r="O382" s="228"/>
      <c r="P382" s="228"/>
      <c r="Q382" s="228"/>
      <c r="R382" s="228"/>
      <c r="S382" s="228"/>
      <c r="T382" s="229"/>
      <c r="AT382" s="230" t="s">
        <v>141</v>
      </c>
      <c r="AU382" s="230" t="s">
        <v>84</v>
      </c>
      <c r="AV382" s="12" t="s">
        <v>84</v>
      </c>
      <c r="AW382" s="12" t="s">
        <v>143</v>
      </c>
      <c r="AX382" s="12" t="s">
        <v>25</v>
      </c>
      <c r="AY382" s="230" t="s">
        <v>128</v>
      </c>
    </row>
    <row r="383" spans="2:65" s="1" customFormat="1" ht="31.5" customHeight="1">
      <c r="B383" s="41"/>
      <c r="C383" s="193" t="s">
        <v>541</v>
      </c>
      <c r="D383" s="193" t="s">
        <v>130</v>
      </c>
      <c r="E383" s="194" t="s">
        <v>542</v>
      </c>
      <c r="F383" s="195" t="s">
        <v>543</v>
      </c>
      <c r="G383" s="196" t="s">
        <v>442</v>
      </c>
      <c r="H383" s="197">
        <v>11</v>
      </c>
      <c r="I383" s="198"/>
      <c r="J383" s="199">
        <f>ROUND(I383*H383,2)</f>
        <v>0</v>
      </c>
      <c r="K383" s="195" t="s">
        <v>134</v>
      </c>
      <c r="L383" s="61"/>
      <c r="M383" s="200" t="s">
        <v>24</v>
      </c>
      <c r="N383" s="201" t="s">
        <v>46</v>
      </c>
      <c r="O383" s="42"/>
      <c r="P383" s="202">
        <f>O383*H383</f>
        <v>0</v>
      </c>
      <c r="Q383" s="202">
        <v>0</v>
      </c>
      <c r="R383" s="202">
        <f>Q383*H383</f>
        <v>0</v>
      </c>
      <c r="S383" s="202">
        <v>0</v>
      </c>
      <c r="T383" s="203">
        <f>S383*H383</f>
        <v>0</v>
      </c>
      <c r="AR383" s="24" t="s">
        <v>135</v>
      </c>
      <c r="AT383" s="24" t="s">
        <v>130</v>
      </c>
      <c r="AU383" s="24" t="s">
        <v>84</v>
      </c>
      <c r="AY383" s="24" t="s">
        <v>128</v>
      </c>
      <c r="BE383" s="204">
        <f>IF(N383="základní",J383,0)</f>
        <v>0</v>
      </c>
      <c r="BF383" s="204">
        <f>IF(N383="snížená",J383,0)</f>
        <v>0</v>
      </c>
      <c r="BG383" s="204">
        <f>IF(N383="zákl. přenesená",J383,0)</f>
        <v>0</v>
      </c>
      <c r="BH383" s="204">
        <f>IF(N383="sníž. přenesená",J383,0)</f>
        <v>0</v>
      </c>
      <c r="BI383" s="204">
        <f>IF(N383="nulová",J383,0)</f>
        <v>0</v>
      </c>
      <c r="BJ383" s="24" t="s">
        <v>25</v>
      </c>
      <c r="BK383" s="204">
        <f>ROUND(I383*H383,2)</f>
        <v>0</v>
      </c>
      <c r="BL383" s="24" t="s">
        <v>135</v>
      </c>
      <c r="BM383" s="24" t="s">
        <v>544</v>
      </c>
    </row>
    <row r="384" spans="2:65" s="1" customFormat="1" ht="27">
      <c r="B384" s="41"/>
      <c r="C384" s="63"/>
      <c r="D384" s="221" t="s">
        <v>137</v>
      </c>
      <c r="E384" s="63"/>
      <c r="F384" s="256" t="s">
        <v>545</v>
      </c>
      <c r="G384" s="63"/>
      <c r="H384" s="63"/>
      <c r="I384" s="163"/>
      <c r="J384" s="63"/>
      <c r="K384" s="63"/>
      <c r="L384" s="61"/>
      <c r="M384" s="207"/>
      <c r="N384" s="42"/>
      <c r="O384" s="42"/>
      <c r="P384" s="42"/>
      <c r="Q384" s="42"/>
      <c r="R384" s="42"/>
      <c r="S384" s="42"/>
      <c r="T384" s="78"/>
      <c r="AT384" s="24" t="s">
        <v>137</v>
      </c>
      <c r="AU384" s="24" t="s">
        <v>84</v>
      </c>
    </row>
    <row r="385" spans="2:65" s="1" customFormat="1" ht="22.5" customHeight="1">
      <c r="B385" s="41"/>
      <c r="C385" s="257" t="s">
        <v>546</v>
      </c>
      <c r="D385" s="257" t="s">
        <v>407</v>
      </c>
      <c r="E385" s="258" t="s">
        <v>547</v>
      </c>
      <c r="F385" s="259" t="s">
        <v>548</v>
      </c>
      <c r="G385" s="260" t="s">
        <v>442</v>
      </c>
      <c r="H385" s="261">
        <v>11</v>
      </c>
      <c r="I385" s="262"/>
      <c r="J385" s="263">
        <f>ROUND(I385*H385,2)</f>
        <v>0</v>
      </c>
      <c r="K385" s="259" t="s">
        <v>24</v>
      </c>
      <c r="L385" s="264"/>
      <c r="M385" s="265" t="s">
        <v>24</v>
      </c>
      <c r="N385" s="266" t="s">
        <v>46</v>
      </c>
      <c r="O385" s="42"/>
      <c r="P385" s="202">
        <f>O385*H385</f>
        <v>0</v>
      </c>
      <c r="Q385" s="202">
        <v>3.2000000000000003E-4</v>
      </c>
      <c r="R385" s="202">
        <f>Q385*H385</f>
        <v>3.5200000000000001E-3</v>
      </c>
      <c r="S385" s="202">
        <v>0</v>
      </c>
      <c r="T385" s="203">
        <f>S385*H385</f>
        <v>0</v>
      </c>
      <c r="AR385" s="24" t="s">
        <v>190</v>
      </c>
      <c r="AT385" s="24" t="s">
        <v>407</v>
      </c>
      <c r="AU385" s="24" t="s">
        <v>84</v>
      </c>
      <c r="AY385" s="24" t="s">
        <v>128</v>
      </c>
      <c r="BE385" s="204">
        <f>IF(N385="základní",J385,0)</f>
        <v>0</v>
      </c>
      <c r="BF385" s="204">
        <f>IF(N385="snížená",J385,0)</f>
        <v>0</v>
      </c>
      <c r="BG385" s="204">
        <f>IF(N385="zákl. přenesená",J385,0)</f>
        <v>0</v>
      </c>
      <c r="BH385" s="204">
        <f>IF(N385="sníž. přenesená",J385,0)</f>
        <v>0</v>
      </c>
      <c r="BI385" s="204">
        <f>IF(N385="nulová",J385,0)</f>
        <v>0</v>
      </c>
      <c r="BJ385" s="24" t="s">
        <v>25</v>
      </c>
      <c r="BK385" s="204">
        <f>ROUND(I385*H385,2)</f>
        <v>0</v>
      </c>
      <c r="BL385" s="24" t="s">
        <v>135</v>
      </c>
      <c r="BM385" s="24" t="s">
        <v>549</v>
      </c>
    </row>
    <row r="386" spans="2:65" s="1" customFormat="1" ht="31.5" customHeight="1">
      <c r="B386" s="41"/>
      <c r="C386" s="193" t="s">
        <v>550</v>
      </c>
      <c r="D386" s="193" t="s">
        <v>130</v>
      </c>
      <c r="E386" s="194" t="s">
        <v>551</v>
      </c>
      <c r="F386" s="195" t="s">
        <v>552</v>
      </c>
      <c r="G386" s="196" t="s">
        <v>442</v>
      </c>
      <c r="H386" s="197">
        <v>27</v>
      </c>
      <c r="I386" s="198"/>
      <c r="J386" s="199">
        <f>ROUND(I386*H386,2)</f>
        <v>0</v>
      </c>
      <c r="K386" s="195" t="s">
        <v>134</v>
      </c>
      <c r="L386" s="61"/>
      <c r="M386" s="200" t="s">
        <v>24</v>
      </c>
      <c r="N386" s="201" t="s">
        <v>46</v>
      </c>
      <c r="O386" s="42"/>
      <c r="P386" s="202">
        <f>O386*H386</f>
        <v>0</v>
      </c>
      <c r="Q386" s="202">
        <v>2.0000000000000002E-5</v>
      </c>
      <c r="R386" s="202">
        <f>Q386*H386</f>
        <v>5.4000000000000001E-4</v>
      </c>
      <c r="S386" s="202">
        <v>0</v>
      </c>
      <c r="T386" s="203">
        <f>S386*H386</f>
        <v>0</v>
      </c>
      <c r="AR386" s="24" t="s">
        <v>135</v>
      </c>
      <c r="AT386" s="24" t="s">
        <v>130</v>
      </c>
      <c r="AU386" s="24" t="s">
        <v>84</v>
      </c>
      <c r="AY386" s="24" t="s">
        <v>128</v>
      </c>
      <c r="BE386" s="204">
        <f>IF(N386="základní",J386,0)</f>
        <v>0</v>
      </c>
      <c r="BF386" s="204">
        <f>IF(N386="snížená",J386,0)</f>
        <v>0</v>
      </c>
      <c r="BG386" s="204">
        <f>IF(N386="zákl. přenesená",J386,0)</f>
        <v>0</v>
      </c>
      <c r="BH386" s="204">
        <f>IF(N386="sníž. přenesená",J386,0)</f>
        <v>0</v>
      </c>
      <c r="BI386" s="204">
        <f>IF(N386="nulová",J386,0)</f>
        <v>0</v>
      </c>
      <c r="BJ386" s="24" t="s">
        <v>25</v>
      </c>
      <c r="BK386" s="204">
        <f>ROUND(I386*H386,2)</f>
        <v>0</v>
      </c>
      <c r="BL386" s="24" t="s">
        <v>135</v>
      </c>
      <c r="BM386" s="24" t="s">
        <v>553</v>
      </c>
    </row>
    <row r="387" spans="2:65" s="1" customFormat="1" ht="27">
      <c r="B387" s="41"/>
      <c r="C387" s="63"/>
      <c r="D387" s="205" t="s">
        <v>137</v>
      </c>
      <c r="E387" s="63"/>
      <c r="F387" s="206" t="s">
        <v>545</v>
      </c>
      <c r="G387" s="63"/>
      <c r="H387" s="63"/>
      <c r="I387" s="163"/>
      <c r="J387" s="63"/>
      <c r="K387" s="63"/>
      <c r="L387" s="61"/>
      <c r="M387" s="207"/>
      <c r="N387" s="42"/>
      <c r="O387" s="42"/>
      <c r="P387" s="42"/>
      <c r="Q387" s="42"/>
      <c r="R387" s="42"/>
      <c r="S387" s="42"/>
      <c r="T387" s="78"/>
      <c r="AT387" s="24" t="s">
        <v>137</v>
      </c>
      <c r="AU387" s="24" t="s">
        <v>84</v>
      </c>
    </row>
    <row r="388" spans="2:65" s="12" customFormat="1" ht="13.5">
      <c r="B388" s="219"/>
      <c r="C388" s="220"/>
      <c r="D388" s="221" t="s">
        <v>141</v>
      </c>
      <c r="E388" s="222" t="s">
        <v>24</v>
      </c>
      <c r="F388" s="223" t="s">
        <v>554</v>
      </c>
      <c r="G388" s="220"/>
      <c r="H388" s="224">
        <v>27</v>
      </c>
      <c r="I388" s="225"/>
      <c r="J388" s="220"/>
      <c r="K388" s="220"/>
      <c r="L388" s="226"/>
      <c r="M388" s="227"/>
      <c r="N388" s="228"/>
      <c r="O388" s="228"/>
      <c r="P388" s="228"/>
      <c r="Q388" s="228"/>
      <c r="R388" s="228"/>
      <c r="S388" s="228"/>
      <c r="T388" s="229"/>
      <c r="AT388" s="230" t="s">
        <v>141</v>
      </c>
      <c r="AU388" s="230" t="s">
        <v>84</v>
      </c>
      <c r="AV388" s="12" t="s">
        <v>84</v>
      </c>
      <c r="AW388" s="12" t="s">
        <v>143</v>
      </c>
      <c r="AX388" s="12" t="s">
        <v>25</v>
      </c>
      <c r="AY388" s="230" t="s">
        <v>128</v>
      </c>
    </row>
    <row r="389" spans="2:65" s="1" customFormat="1" ht="31.5" customHeight="1">
      <c r="B389" s="41"/>
      <c r="C389" s="257" t="s">
        <v>555</v>
      </c>
      <c r="D389" s="257" t="s">
        <v>407</v>
      </c>
      <c r="E389" s="258" t="s">
        <v>556</v>
      </c>
      <c r="F389" s="259" t="s">
        <v>557</v>
      </c>
      <c r="G389" s="260" t="s">
        <v>442</v>
      </c>
      <c r="H389" s="261">
        <v>27</v>
      </c>
      <c r="I389" s="262"/>
      <c r="J389" s="263">
        <f>ROUND(I389*H389,2)</f>
        <v>0</v>
      </c>
      <c r="K389" s="259" t="s">
        <v>134</v>
      </c>
      <c r="L389" s="264"/>
      <c r="M389" s="265" t="s">
        <v>24</v>
      </c>
      <c r="N389" s="266" t="s">
        <v>46</v>
      </c>
      <c r="O389" s="42"/>
      <c r="P389" s="202">
        <f>O389*H389</f>
        <v>0</v>
      </c>
      <c r="Q389" s="202">
        <v>3.5000000000000001E-3</v>
      </c>
      <c r="R389" s="202">
        <f>Q389*H389</f>
        <v>9.4500000000000001E-2</v>
      </c>
      <c r="S389" s="202">
        <v>0</v>
      </c>
      <c r="T389" s="203">
        <f>S389*H389</f>
        <v>0</v>
      </c>
      <c r="AR389" s="24" t="s">
        <v>190</v>
      </c>
      <c r="AT389" s="24" t="s">
        <v>407</v>
      </c>
      <c r="AU389" s="24" t="s">
        <v>84</v>
      </c>
      <c r="AY389" s="24" t="s">
        <v>128</v>
      </c>
      <c r="BE389" s="204">
        <f>IF(N389="základní",J389,0)</f>
        <v>0</v>
      </c>
      <c r="BF389" s="204">
        <f>IF(N389="snížená",J389,0)</f>
        <v>0</v>
      </c>
      <c r="BG389" s="204">
        <f>IF(N389="zákl. přenesená",J389,0)</f>
        <v>0</v>
      </c>
      <c r="BH389" s="204">
        <f>IF(N389="sníž. přenesená",J389,0)</f>
        <v>0</v>
      </c>
      <c r="BI389" s="204">
        <f>IF(N389="nulová",J389,0)</f>
        <v>0</v>
      </c>
      <c r="BJ389" s="24" t="s">
        <v>25</v>
      </c>
      <c r="BK389" s="204">
        <f>ROUND(I389*H389,2)</f>
        <v>0</v>
      </c>
      <c r="BL389" s="24" t="s">
        <v>135</v>
      </c>
      <c r="BM389" s="24" t="s">
        <v>558</v>
      </c>
    </row>
    <row r="390" spans="2:65" s="1" customFormat="1" ht="22.5" customHeight="1">
      <c r="B390" s="41"/>
      <c r="C390" s="257" t="s">
        <v>559</v>
      </c>
      <c r="D390" s="257" t="s">
        <v>407</v>
      </c>
      <c r="E390" s="258" t="s">
        <v>560</v>
      </c>
      <c r="F390" s="259" t="s">
        <v>561</v>
      </c>
      <c r="G390" s="260" t="s">
        <v>442</v>
      </c>
      <c r="H390" s="261">
        <v>38</v>
      </c>
      <c r="I390" s="262"/>
      <c r="J390" s="263">
        <f>ROUND(I390*H390,2)</f>
        <v>0</v>
      </c>
      <c r="K390" s="259" t="s">
        <v>24</v>
      </c>
      <c r="L390" s="264"/>
      <c r="M390" s="265" t="s">
        <v>24</v>
      </c>
      <c r="N390" s="266" t="s">
        <v>46</v>
      </c>
      <c r="O390" s="42"/>
      <c r="P390" s="202">
        <f>O390*H390</f>
        <v>0</v>
      </c>
      <c r="Q390" s="202">
        <v>1.4999999999999999E-4</v>
      </c>
      <c r="R390" s="202">
        <f>Q390*H390</f>
        <v>5.6999999999999993E-3</v>
      </c>
      <c r="S390" s="202">
        <v>0</v>
      </c>
      <c r="T390" s="203">
        <f>S390*H390</f>
        <v>0</v>
      </c>
      <c r="AR390" s="24" t="s">
        <v>190</v>
      </c>
      <c r="AT390" s="24" t="s">
        <v>407</v>
      </c>
      <c r="AU390" s="24" t="s">
        <v>84</v>
      </c>
      <c r="AY390" s="24" t="s">
        <v>128</v>
      </c>
      <c r="BE390" s="204">
        <f>IF(N390="základní",J390,0)</f>
        <v>0</v>
      </c>
      <c r="BF390" s="204">
        <f>IF(N390="snížená",J390,0)</f>
        <v>0</v>
      </c>
      <c r="BG390" s="204">
        <f>IF(N390="zákl. přenesená",J390,0)</f>
        <v>0</v>
      </c>
      <c r="BH390" s="204">
        <f>IF(N390="sníž. přenesená",J390,0)</f>
        <v>0</v>
      </c>
      <c r="BI390" s="204">
        <f>IF(N390="nulová",J390,0)</f>
        <v>0</v>
      </c>
      <c r="BJ390" s="24" t="s">
        <v>25</v>
      </c>
      <c r="BK390" s="204">
        <f>ROUND(I390*H390,2)</f>
        <v>0</v>
      </c>
      <c r="BL390" s="24" t="s">
        <v>135</v>
      </c>
      <c r="BM390" s="24" t="s">
        <v>562</v>
      </c>
    </row>
    <row r="391" spans="2:65" s="1" customFormat="1" ht="22.5" customHeight="1">
      <c r="B391" s="41"/>
      <c r="C391" s="257" t="s">
        <v>563</v>
      </c>
      <c r="D391" s="257" t="s">
        <v>407</v>
      </c>
      <c r="E391" s="258" t="s">
        <v>564</v>
      </c>
      <c r="F391" s="259" t="s">
        <v>565</v>
      </c>
      <c r="G391" s="260" t="s">
        <v>442</v>
      </c>
      <c r="H391" s="261">
        <v>54</v>
      </c>
      <c r="I391" s="262"/>
      <c r="J391" s="263">
        <f>ROUND(I391*H391,2)</f>
        <v>0</v>
      </c>
      <c r="K391" s="259" t="s">
        <v>24</v>
      </c>
      <c r="L391" s="264"/>
      <c r="M391" s="265" t="s">
        <v>24</v>
      </c>
      <c r="N391" s="266" t="s">
        <v>46</v>
      </c>
      <c r="O391" s="42"/>
      <c r="P391" s="202">
        <f>O391*H391</f>
        <v>0</v>
      </c>
      <c r="Q391" s="202">
        <v>5.9999999999999995E-4</v>
      </c>
      <c r="R391" s="202">
        <f>Q391*H391</f>
        <v>3.2399999999999998E-2</v>
      </c>
      <c r="S391" s="202">
        <v>0</v>
      </c>
      <c r="T391" s="203">
        <f>S391*H391</f>
        <v>0</v>
      </c>
      <c r="AR391" s="24" t="s">
        <v>190</v>
      </c>
      <c r="AT391" s="24" t="s">
        <v>407</v>
      </c>
      <c r="AU391" s="24" t="s">
        <v>84</v>
      </c>
      <c r="AY391" s="24" t="s">
        <v>128</v>
      </c>
      <c r="BE391" s="204">
        <f>IF(N391="základní",J391,0)</f>
        <v>0</v>
      </c>
      <c r="BF391" s="204">
        <f>IF(N391="snížená",J391,0)</f>
        <v>0</v>
      </c>
      <c r="BG391" s="204">
        <f>IF(N391="zákl. přenesená",J391,0)</f>
        <v>0</v>
      </c>
      <c r="BH391" s="204">
        <f>IF(N391="sníž. přenesená",J391,0)</f>
        <v>0</v>
      </c>
      <c r="BI391" s="204">
        <f>IF(N391="nulová",J391,0)</f>
        <v>0</v>
      </c>
      <c r="BJ391" s="24" t="s">
        <v>25</v>
      </c>
      <c r="BK391" s="204">
        <f>ROUND(I391*H391,2)</f>
        <v>0</v>
      </c>
      <c r="BL391" s="24" t="s">
        <v>135</v>
      </c>
      <c r="BM391" s="24" t="s">
        <v>566</v>
      </c>
    </row>
    <row r="392" spans="2:65" s="1" customFormat="1" ht="22.5" customHeight="1">
      <c r="B392" s="41"/>
      <c r="C392" s="193" t="s">
        <v>567</v>
      </c>
      <c r="D392" s="193" t="s">
        <v>130</v>
      </c>
      <c r="E392" s="194" t="s">
        <v>568</v>
      </c>
      <c r="F392" s="195" t="s">
        <v>569</v>
      </c>
      <c r="G392" s="196" t="s">
        <v>172</v>
      </c>
      <c r="H392" s="197">
        <v>845</v>
      </c>
      <c r="I392" s="198"/>
      <c r="J392" s="199">
        <f>ROUND(I392*H392,2)</f>
        <v>0</v>
      </c>
      <c r="K392" s="195" t="s">
        <v>24</v>
      </c>
      <c r="L392" s="61"/>
      <c r="M392" s="200" t="s">
        <v>24</v>
      </c>
      <c r="N392" s="201" t="s">
        <v>46</v>
      </c>
      <c r="O392" s="42"/>
      <c r="P392" s="202">
        <f>O392*H392</f>
        <v>0</v>
      </c>
      <c r="Q392" s="202">
        <v>0</v>
      </c>
      <c r="R392" s="202">
        <f>Q392*H392</f>
        <v>0</v>
      </c>
      <c r="S392" s="202">
        <v>0</v>
      </c>
      <c r="T392" s="203">
        <f>S392*H392</f>
        <v>0</v>
      </c>
      <c r="AR392" s="24" t="s">
        <v>135</v>
      </c>
      <c r="AT392" s="24" t="s">
        <v>130</v>
      </c>
      <c r="AU392" s="24" t="s">
        <v>84</v>
      </c>
      <c r="AY392" s="24" t="s">
        <v>128</v>
      </c>
      <c r="BE392" s="204">
        <f>IF(N392="základní",J392,0)</f>
        <v>0</v>
      </c>
      <c r="BF392" s="204">
        <f>IF(N392="snížená",J392,0)</f>
        <v>0</v>
      </c>
      <c r="BG392" s="204">
        <f>IF(N392="zákl. přenesená",J392,0)</f>
        <v>0</v>
      </c>
      <c r="BH392" s="204">
        <f>IF(N392="sníž. přenesená",J392,0)</f>
        <v>0</v>
      </c>
      <c r="BI392" s="204">
        <f>IF(N392="nulová",J392,0)</f>
        <v>0</v>
      </c>
      <c r="BJ392" s="24" t="s">
        <v>25</v>
      </c>
      <c r="BK392" s="204">
        <f>ROUND(I392*H392,2)</f>
        <v>0</v>
      </c>
      <c r="BL392" s="24" t="s">
        <v>135</v>
      </c>
      <c r="BM392" s="24" t="s">
        <v>570</v>
      </c>
    </row>
    <row r="393" spans="2:65" s="1" customFormat="1" ht="22.5" customHeight="1">
      <c r="B393" s="41"/>
      <c r="C393" s="193" t="s">
        <v>571</v>
      </c>
      <c r="D393" s="193" t="s">
        <v>130</v>
      </c>
      <c r="E393" s="194" t="s">
        <v>572</v>
      </c>
      <c r="F393" s="195" t="s">
        <v>573</v>
      </c>
      <c r="G393" s="196" t="s">
        <v>172</v>
      </c>
      <c r="H393" s="197">
        <v>845</v>
      </c>
      <c r="I393" s="198"/>
      <c r="J393" s="199">
        <f>ROUND(I393*H393,2)</f>
        <v>0</v>
      </c>
      <c r="K393" s="195" t="s">
        <v>24</v>
      </c>
      <c r="L393" s="61"/>
      <c r="M393" s="200" t="s">
        <v>24</v>
      </c>
      <c r="N393" s="201" t="s">
        <v>46</v>
      </c>
      <c r="O393" s="42"/>
      <c r="P393" s="202">
        <f>O393*H393</f>
        <v>0</v>
      </c>
      <c r="Q393" s="202">
        <v>0</v>
      </c>
      <c r="R393" s="202">
        <f>Q393*H393</f>
        <v>0</v>
      </c>
      <c r="S393" s="202">
        <v>0</v>
      </c>
      <c r="T393" s="203">
        <f>S393*H393</f>
        <v>0</v>
      </c>
      <c r="AR393" s="24" t="s">
        <v>135</v>
      </c>
      <c r="AT393" s="24" t="s">
        <v>130</v>
      </c>
      <c r="AU393" s="24" t="s">
        <v>84</v>
      </c>
      <c r="AY393" s="24" t="s">
        <v>128</v>
      </c>
      <c r="BE393" s="204">
        <f>IF(N393="základní",J393,0)</f>
        <v>0</v>
      </c>
      <c r="BF393" s="204">
        <f>IF(N393="snížená",J393,0)</f>
        <v>0</v>
      </c>
      <c r="BG393" s="204">
        <f>IF(N393="zákl. přenesená",J393,0)</f>
        <v>0</v>
      </c>
      <c r="BH393" s="204">
        <f>IF(N393="sníž. přenesená",J393,0)</f>
        <v>0</v>
      </c>
      <c r="BI393" s="204">
        <f>IF(N393="nulová",J393,0)</f>
        <v>0</v>
      </c>
      <c r="BJ393" s="24" t="s">
        <v>25</v>
      </c>
      <c r="BK393" s="204">
        <f>ROUND(I393*H393,2)</f>
        <v>0</v>
      </c>
      <c r="BL393" s="24" t="s">
        <v>135</v>
      </c>
      <c r="BM393" s="24" t="s">
        <v>574</v>
      </c>
    </row>
    <row r="394" spans="2:65" s="12" customFormat="1" ht="13.5">
      <c r="B394" s="219"/>
      <c r="C394" s="220"/>
      <c r="D394" s="205" t="s">
        <v>141</v>
      </c>
      <c r="E394" s="231" t="s">
        <v>24</v>
      </c>
      <c r="F394" s="232" t="s">
        <v>535</v>
      </c>
      <c r="G394" s="220"/>
      <c r="H394" s="233">
        <v>442</v>
      </c>
      <c r="I394" s="225"/>
      <c r="J394" s="220"/>
      <c r="K394" s="220"/>
      <c r="L394" s="226"/>
      <c r="M394" s="227"/>
      <c r="N394" s="228"/>
      <c r="O394" s="228"/>
      <c r="P394" s="228"/>
      <c r="Q394" s="228"/>
      <c r="R394" s="228"/>
      <c r="S394" s="228"/>
      <c r="T394" s="229"/>
      <c r="AT394" s="230" t="s">
        <v>141</v>
      </c>
      <c r="AU394" s="230" t="s">
        <v>84</v>
      </c>
      <c r="AV394" s="12" t="s">
        <v>84</v>
      </c>
      <c r="AW394" s="12" t="s">
        <v>143</v>
      </c>
      <c r="AX394" s="12" t="s">
        <v>75</v>
      </c>
      <c r="AY394" s="230" t="s">
        <v>128</v>
      </c>
    </row>
    <row r="395" spans="2:65" s="12" customFormat="1" ht="13.5">
      <c r="B395" s="219"/>
      <c r="C395" s="220"/>
      <c r="D395" s="205" t="s">
        <v>141</v>
      </c>
      <c r="E395" s="231" t="s">
        <v>24</v>
      </c>
      <c r="F395" s="232" t="s">
        <v>419</v>
      </c>
      <c r="G395" s="220"/>
      <c r="H395" s="233">
        <v>103</v>
      </c>
      <c r="I395" s="225"/>
      <c r="J395" s="220"/>
      <c r="K395" s="220"/>
      <c r="L395" s="226"/>
      <c r="M395" s="227"/>
      <c r="N395" s="228"/>
      <c r="O395" s="228"/>
      <c r="P395" s="228"/>
      <c r="Q395" s="228"/>
      <c r="R395" s="228"/>
      <c r="S395" s="228"/>
      <c r="T395" s="229"/>
      <c r="AT395" s="230" t="s">
        <v>141</v>
      </c>
      <c r="AU395" s="230" t="s">
        <v>84</v>
      </c>
      <c r="AV395" s="12" t="s">
        <v>84</v>
      </c>
      <c r="AW395" s="12" t="s">
        <v>143</v>
      </c>
      <c r="AX395" s="12" t="s">
        <v>75</v>
      </c>
      <c r="AY395" s="230" t="s">
        <v>128</v>
      </c>
    </row>
    <row r="396" spans="2:65" s="12" customFormat="1" ht="13.5">
      <c r="B396" s="219"/>
      <c r="C396" s="220"/>
      <c r="D396" s="205" t="s">
        <v>141</v>
      </c>
      <c r="E396" s="231" t="s">
        <v>24</v>
      </c>
      <c r="F396" s="232" t="s">
        <v>420</v>
      </c>
      <c r="G396" s="220"/>
      <c r="H396" s="233">
        <v>300</v>
      </c>
      <c r="I396" s="225"/>
      <c r="J396" s="220"/>
      <c r="K396" s="220"/>
      <c r="L396" s="226"/>
      <c r="M396" s="227"/>
      <c r="N396" s="228"/>
      <c r="O396" s="228"/>
      <c r="P396" s="228"/>
      <c r="Q396" s="228"/>
      <c r="R396" s="228"/>
      <c r="S396" s="228"/>
      <c r="T396" s="229"/>
      <c r="AT396" s="230" t="s">
        <v>141</v>
      </c>
      <c r="AU396" s="230" t="s">
        <v>84</v>
      </c>
      <c r="AV396" s="12" t="s">
        <v>84</v>
      </c>
      <c r="AW396" s="12" t="s">
        <v>143</v>
      </c>
      <c r="AX396" s="12" t="s">
        <v>75</v>
      </c>
      <c r="AY396" s="230" t="s">
        <v>128</v>
      </c>
    </row>
    <row r="397" spans="2:65" s="13" customFormat="1" ht="13.5">
      <c r="B397" s="234"/>
      <c r="C397" s="235"/>
      <c r="D397" s="221" t="s">
        <v>141</v>
      </c>
      <c r="E397" s="236" t="s">
        <v>24</v>
      </c>
      <c r="F397" s="237" t="s">
        <v>153</v>
      </c>
      <c r="G397" s="235"/>
      <c r="H397" s="238">
        <v>845</v>
      </c>
      <c r="I397" s="239"/>
      <c r="J397" s="235"/>
      <c r="K397" s="235"/>
      <c r="L397" s="240"/>
      <c r="M397" s="241"/>
      <c r="N397" s="242"/>
      <c r="O397" s="242"/>
      <c r="P397" s="242"/>
      <c r="Q397" s="242"/>
      <c r="R397" s="242"/>
      <c r="S397" s="242"/>
      <c r="T397" s="243"/>
      <c r="AT397" s="244" t="s">
        <v>141</v>
      </c>
      <c r="AU397" s="244" t="s">
        <v>84</v>
      </c>
      <c r="AV397" s="13" t="s">
        <v>135</v>
      </c>
      <c r="AW397" s="13" t="s">
        <v>143</v>
      </c>
      <c r="AX397" s="13" t="s">
        <v>25</v>
      </c>
      <c r="AY397" s="244" t="s">
        <v>128</v>
      </c>
    </row>
    <row r="398" spans="2:65" s="1" customFormat="1" ht="31.5" customHeight="1">
      <c r="B398" s="41"/>
      <c r="C398" s="193" t="s">
        <v>575</v>
      </c>
      <c r="D398" s="193" t="s">
        <v>130</v>
      </c>
      <c r="E398" s="194" t="s">
        <v>576</v>
      </c>
      <c r="F398" s="195" t="s">
        <v>577</v>
      </c>
      <c r="G398" s="196" t="s">
        <v>442</v>
      </c>
      <c r="H398" s="197">
        <v>28</v>
      </c>
      <c r="I398" s="198"/>
      <c r="J398" s="199">
        <f>ROUND(I398*H398,2)</f>
        <v>0</v>
      </c>
      <c r="K398" s="195" t="s">
        <v>24</v>
      </c>
      <c r="L398" s="61"/>
      <c r="M398" s="200" t="s">
        <v>24</v>
      </c>
      <c r="N398" s="201" t="s">
        <v>46</v>
      </c>
      <c r="O398" s="42"/>
      <c r="P398" s="202">
        <f>O398*H398</f>
        <v>0</v>
      </c>
      <c r="Q398" s="202">
        <v>2.0305</v>
      </c>
      <c r="R398" s="202">
        <f>Q398*H398</f>
        <v>56.853999999999999</v>
      </c>
      <c r="S398" s="202">
        <v>0</v>
      </c>
      <c r="T398" s="203">
        <f>S398*H398</f>
        <v>0</v>
      </c>
      <c r="AR398" s="24" t="s">
        <v>135</v>
      </c>
      <c r="AT398" s="24" t="s">
        <v>130</v>
      </c>
      <c r="AU398" s="24" t="s">
        <v>84</v>
      </c>
      <c r="AY398" s="24" t="s">
        <v>128</v>
      </c>
      <c r="BE398" s="204">
        <f>IF(N398="základní",J398,0)</f>
        <v>0</v>
      </c>
      <c r="BF398" s="204">
        <f>IF(N398="snížená",J398,0)</f>
        <v>0</v>
      </c>
      <c r="BG398" s="204">
        <f>IF(N398="zákl. přenesená",J398,0)</f>
        <v>0</v>
      </c>
      <c r="BH398" s="204">
        <f>IF(N398="sníž. přenesená",J398,0)</f>
        <v>0</v>
      </c>
      <c r="BI398" s="204">
        <f>IF(N398="nulová",J398,0)</f>
        <v>0</v>
      </c>
      <c r="BJ398" s="24" t="s">
        <v>25</v>
      </c>
      <c r="BK398" s="204">
        <f>ROUND(I398*H398,2)</f>
        <v>0</v>
      </c>
      <c r="BL398" s="24" t="s">
        <v>135</v>
      </c>
      <c r="BM398" s="24" t="s">
        <v>578</v>
      </c>
    </row>
    <row r="399" spans="2:65" s="12" customFormat="1" ht="13.5">
      <c r="B399" s="219"/>
      <c r="C399" s="220"/>
      <c r="D399" s="221" t="s">
        <v>141</v>
      </c>
      <c r="E399" s="222" t="s">
        <v>24</v>
      </c>
      <c r="F399" s="223" t="s">
        <v>579</v>
      </c>
      <c r="G399" s="220"/>
      <c r="H399" s="224">
        <v>28</v>
      </c>
      <c r="I399" s="225"/>
      <c r="J399" s="220"/>
      <c r="K399" s="220"/>
      <c r="L399" s="226"/>
      <c r="M399" s="227"/>
      <c r="N399" s="228"/>
      <c r="O399" s="228"/>
      <c r="P399" s="228"/>
      <c r="Q399" s="228"/>
      <c r="R399" s="228"/>
      <c r="S399" s="228"/>
      <c r="T399" s="229"/>
      <c r="AT399" s="230" t="s">
        <v>141</v>
      </c>
      <c r="AU399" s="230" t="s">
        <v>84</v>
      </c>
      <c r="AV399" s="12" t="s">
        <v>84</v>
      </c>
      <c r="AW399" s="12" t="s">
        <v>143</v>
      </c>
      <c r="AX399" s="12" t="s">
        <v>25</v>
      </c>
      <c r="AY399" s="230" t="s">
        <v>128</v>
      </c>
    </row>
    <row r="400" spans="2:65" s="1" customFormat="1" ht="44.25" customHeight="1">
      <c r="B400" s="41"/>
      <c r="C400" s="257" t="s">
        <v>580</v>
      </c>
      <c r="D400" s="257" t="s">
        <v>407</v>
      </c>
      <c r="E400" s="258" t="s">
        <v>581</v>
      </c>
      <c r="F400" s="259" t="s">
        <v>582</v>
      </c>
      <c r="G400" s="260" t="s">
        <v>442</v>
      </c>
      <c r="H400" s="261">
        <v>14</v>
      </c>
      <c r="I400" s="262"/>
      <c r="J400" s="263">
        <f t="shared" ref="J400:J410" si="0">ROUND(I400*H400,2)</f>
        <v>0</v>
      </c>
      <c r="K400" s="259" t="s">
        <v>134</v>
      </c>
      <c r="L400" s="264"/>
      <c r="M400" s="265" t="s">
        <v>24</v>
      </c>
      <c r="N400" s="266" t="s">
        <v>46</v>
      </c>
      <c r="O400" s="42"/>
      <c r="P400" s="202">
        <f t="shared" ref="P400:P410" si="1">O400*H400</f>
        <v>0</v>
      </c>
      <c r="Q400" s="202">
        <v>0.254</v>
      </c>
      <c r="R400" s="202">
        <f t="shared" ref="R400:R410" si="2">Q400*H400</f>
        <v>3.556</v>
      </c>
      <c r="S400" s="202">
        <v>0</v>
      </c>
      <c r="T400" s="203">
        <f t="shared" ref="T400:T410" si="3">S400*H400</f>
        <v>0</v>
      </c>
      <c r="AR400" s="24" t="s">
        <v>190</v>
      </c>
      <c r="AT400" s="24" t="s">
        <v>407</v>
      </c>
      <c r="AU400" s="24" t="s">
        <v>84</v>
      </c>
      <c r="AY400" s="24" t="s">
        <v>128</v>
      </c>
      <c r="BE400" s="204">
        <f t="shared" ref="BE400:BE410" si="4">IF(N400="základní",J400,0)</f>
        <v>0</v>
      </c>
      <c r="BF400" s="204">
        <f t="shared" ref="BF400:BF410" si="5">IF(N400="snížená",J400,0)</f>
        <v>0</v>
      </c>
      <c r="BG400" s="204">
        <f t="shared" ref="BG400:BG410" si="6">IF(N400="zákl. přenesená",J400,0)</f>
        <v>0</v>
      </c>
      <c r="BH400" s="204">
        <f t="shared" ref="BH400:BH410" si="7">IF(N400="sníž. přenesená",J400,0)</f>
        <v>0</v>
      </c>
      <c r="BI400" s="204">
        <f t="shared" ref="BI400:BI410" si="8">IF(N400="nulová",J400,0)</f>
        <v>0</v>
      </c>
      <c r="BJ400" s="24" t="s">
        <v>25</v>
      </c>
      <c r="BK400" s="204">
        <f t="shared" ref="BK400:BK410" si="9">ROUND(I400*H400,2)</f>
        <v>0</v>
      </c>
      <c r="BL400" s="24" t="s">
        <v>135</v>
      </c>
      <c r="BM400" s="24" t="s">
        <v>583</v>
      </c>
    </row>
    <row r="401" spans="2:65" s="1" customFormat="1" ht="44.25" customHeight="1">
      <c r="B401" s="41"/>
      <c r="C401" s="257" t="s">
        <v>584</v>
      </c>
      <c r="D401" s="257" t="s">
        <v>407</v>
      </c>
      <c r="E401" s="258" t="s">
        <v>585</v>
      </c>
      <c r="F401" s="259" t="s">
        <v>586</v>
      </c>
      <c r="G401" s="260" t="s">
        <v>442</v>
      </c>
      <c r="H401" s="261">
        <v>20</v>
      </c>
      <c r="I401" s="262"/>
      <c r="J401" s="263">
        <f t="shared" si="0"/>
        <v>0</v>
      </c>
      <c r="K401" s="259" t="s">
        <v>134</v>
      </c>
      <c r="L401" s="264"/>
      <c r="M401" s="265" t="s">
        <v>24</v>
      </c>
      <c r="N401" s="266" t="s">
        <v>46</v>
      </c>
      <c r="O401" s="42"/>
      <c r="P401" s="202">
        <f t="shared" si="1"/>
        <v>0</v>
      </c>
      <c r="Q401" s="202">
        <v>0.50600000000000001</v>
      </c>
      <c r="R401" s="202">
        <f t="shared" si="2"/>
        <v>10.120000000000001</v>
      </c>
      <c r="S401" s="202">
        <v>0</v>
      </c>
      <c r="T401" s="203">
        <f t="shared" si="3"/>
        <v>0</v>
      </c>
      <c r="AR401" s="24" t="s">
        <v>190</v>
      </c>
      <c r="AT401" s="24" t="s">
        <v>407</v>
      </c>
      <c r="AU401" s="24" t="s">
        <v>84</v>
      </c>
      <c r="AY401" s="24" t="s">
        <v>128</v>
      </c>
      <c r="BE401" s="204">
        <f t="shared" si="4"/>
        <v>0</v>
      </c>
      <c r="BF401" s="204">
        <f t="shared" si="5"/>
        <v>0</v>
      </c>
      <c r="BG401" s="204">
        <f t="shared" si="6"/>
        <v>0</v>
      </c>
      <c r="BH401" s="204">
        <f t="shared" si="7"/>
        <v>0</v>
      </c>
      <c r="BI401" s="204">
        <f t="shared" si="8"/>
        <v>0</v>
      </c>
      <c r="BJ401" s="24" t="s">
        <v>25</v>
      </c>
      <c r="BK401" s="204">
        <f t="shared" si="9"/>
        <v>0</v>
      </c>
      <c r="BL401" s="24" t="s">
        <v>135</v>
      </c>
      <c r="BM401" s="24" t="s">
        <v>587</v>
      </c>
    </row>
    <row r="402" spans="2:65" s="1" customFormat="1" ht="44.25" customHeight="1">
      <c r="B402" s="41"/>
      <c r="C402" s="257" t="s">
        <v>588</v>
      </c>
      <c r="D402" s="257" t="s">
        <v>407</v>
      </c>
      <c r="E402" s="258" t="s">
        <v>589</v>
      </c>
      <c r="F402" s="259" t="s">
        <v>590</v>
      </c>
      <c r="G402" s="260" t="s">
        <v>442</v>
      </c>
      <c r="H402" s="261">
        <v>21</v>
      </c>
      <c r="I402" s="262"/>
      <c r="J402" s="263">
        <f t="shared" si="0"/>
        <v>0</v>
      </c>
      <c r="K402" s="259" t="s">
        <v>134</v>
      </c>
      <c r="L402" s="264"/>
      <c r="M402" s="265" t="s">
        <v>24</v>
      </c>
      <c r="N402" s="266" t="s">
        <v>46</v>
      </c>
      <c r="O402" s="42"/>
      <c r="P402" s="202">
        <f t="shared" si="1"/>
        <v>0</v>
      </c>
      <c r="Q402" s="202">
        <v>1.0129999999999999</v>
      </c>
      <c r="R402" s="202">
        <f t="shared" si="2"/>
        <v>21.272999999999996</v>
      </c>
      <c r="S402" s="202">
        <v>0</v>
      </c>
      <c r="T402" s="203">
        <f t="shared" si="3"/>
        <v>0</v>
      </c>
      <c r="AR402" s="24" t="s">
        <v>190</v>
      </c>
      <c r="AT402" s="24" t="s">
        <v>407</v>
      </c>
      <c r="AU402" s="24" t="s">
        <v>84</v>
      </c>
      <c r="AY402" s="24" t="s">
        <v>128</v>
      </c>
      <c r="BE402" s="204">
        <f t="shared" si="4"/>
        <v>0</v>
      </c>
      <c r="BF402" s="204">
        <f t="shared" si="5"/>
        <v>0</v>
      </c>
      <c r="BG402" s="204">
        <f t="shared" si="6"/>
        <v>0</v>
      </c>
      <c r="BH402" s="204">
        <f t="shared" si="7"/>
        <v>0</v>
      </c>
      <c r="BI402" s="204">
        <f t="shared" si="8"/>
        <v>0</v>
      </c>
      <c r="BJ402" s="24" t="s">
        <v>25</v>
      </c>
      <c r="BK402" s="204">
        <f t="shared" si="9"/>
        <v>0</v>
      </c>
      <c r="BL402" s="24" t="s">
        <v>135</v>
      </c>
      <c r="BM402" s="24" t="s">
        <v>591</v>
      </c>
    </row>
    <row r="403" spans="2:65" s="1" customFormat="1" ht="44.25" customHeight="1">
      <c r="B403" s="41"/>
      <c r="C403" s="257" t="s">
        <v>592</v>
      </c>
      <c r="D403" s="257" t="s">
        <v>407</v>
      </c>
      <c r="E403" s="258" t="s">
        <v>593</v>
      </c>
      <c r="F403" s="259" t="s">
        <v>594</v>
      </c>
      <c r="G403" s="260" t="s">
        <v>442</v>
      </c>
      <c r="H403" s="261">
        <v>28</v>
      </c>
      <c r="I403" s="262"/>
      <c r="J403" s="263">
        <f t="shared" si="0"/>
        <v>0</v>
      </c>
      <c r="K403" s="259" t="s">
        <v>134</v>
      </c>
      <c r="L403" s="264"/>
      <c r="M403" s="265" t="s">
        <v>24</v>
      </c>
      <c r="N403" s="266" t="s">
        <v>46</v>
      </c>
      <c r="O403" s="42"/>
      <c r="P403" s="202">
        <f t="shared" si="1"/>
        <v>0</v>
      </c>
      <c r="Q403" s="202">
        <v>0.54800000000000004</v>
      </c>
      <c r="R403" s="202">
        <f t="shared" si="2"/>
        <v>15.344000000000001</v>
      </c>
      <c r="S403" s="202">
        <v>0</v>
      </c>
      <c r="T403" s="203">
        <f t="shared" si="3"/>
        <v>0</v>
      </c>
      <c r="AR403" s="24" t="s">
        <v>190</v>
      </c>
      <c r="AT403" s="24" t="s">
        <v>407</v>
      </c>
      <c r="AU403" s="24" t="s">
        <v>84</v>
      </c>
      <c r="AY403" s="24" t="s">
        <v>128</v>
      </c>
      <c r="BE403" s="204">
        <f t="shared" si="4"/>
        <v>0</v>
      </c>
      <c r="BF403" s="204">
        <f t="shared" si="5"/>
        <v>0</v>
      </c>
      <c r="BG403" s="204">
        <f t="shared" si="6"/>
        <v>0</v>
      </c>
      <c r="BH403" s="204">
        <f t="shared" si="7"/>
        <v>0</v>
      </c>
      <c r="BI403" s="204">
        <f t="shared" si="8"/>
        <v>0</v>
      </c>
      <c r="BJ403" s="24" t="s">
        <v>25</v>
      </c>
      <c r="BK403" s="204">
        <f t="shared" si="9"/>
        <v>0</v>
      </c>
      <c r="BL403" s="24" t="s">
        <v>135</v>
      </c>
      <c r="BM403" s="24" t="s">
        <v>595</v>
      </c>
    </row>
    <row r="404" spans="2:65" s="1" customFormat="1" ht="44.25" customHeight="1">
      <c r="B404" s="41"/>
      <c r="C404" s="257" t="s">
        <v>596</v>
      </c>
      <c r="D404" s="257" t="s">
        <v>407</v>
      </c>
      <c r="E404" s="258" t="s">
        <v>597</v>
      </c>
      <c r="F404" s="259" t="s">
        <v>598</v>
      </c>
      <c r="G404" s="260" t="s">
        <v>442</v>
      </c>
      <c r="H404" s="261">
        <v>9</v>
      </c>
      <c r="I404" s="262"/>
      <c r="J404" s="263">
        <f t="shared" si="0"/>
        <v>0</v>
      </c>
      <c r="K404" s="259" t="s">
        <v>134</v>
      </c>
      <c r="L404" s="264"/>
      <c r="M404" s="265" t="s">
        <v>24</v>
      </c>
      <c r="N404" s="266" t="s">
        <v>46</v>
      </c>
      <c r="O404" s="42"/>
      <c r="P404" s="202">
        <f t="shared" si="1"/>
        <v>0</v>
      </c>
      <c r="Q404" s="202">
        <v>0.04</v>
      </c>
      <c r="R404" s="202">
        <f t="shared" si="2"/>
        <v>0.36</v>
      </c>
      <c r="S404" s="202">
        <v>0</v>
      </c>
      <c r="T404" s="203">
        <f t="shared" si="3"/>
        <v>0</v>
      </c>
      <c r="AR404" s="24" t="s">
        <v>190</v>
      </c>
      <c r="AT404" s="24" t="s">
        <v>407</v>
      </c>
      <c r="AU404" s="24" t="s">
        <v>84</v>
      </c>
      <c r="AY404" s="24" t="s">
        <v>128</v>
      </c>
      <c r="BE404" s="204">
        <f t="shared" si="4"/>
        <v>0</v>
      </c>
      <c r="BF404" s="204">
        <f t="shared" si="5"/>
        <v>0</v>
      </c>
      <c r="BG404" s="204">
        <f t="shared" si="6"/>
        <v>0</v>
      </c>
      <c r="BH404" s="204">
        <f t="shared" si="7"/>
        <v>0</v>
      </c>
      <c r="BI404" s="204">
        <f t="shared" si="8"/>
        <v>0</v>
      </c>
      <c r="BJ404" s="24" t="s">
        <v>25</v>
      </c>
      <c r="BK404" s="204">
        <f t="shared" si="9"/>
        <v>0</v>
      </c>
      <c r="BL404" s="24" t="s">
        <v>135</v>
      </c>
      <c r="BM404" s="24" t="s">
        <v>599</v>
      </c>
    </row>
    <row r="405" spans="2:65" s="1" customFormat="1" ht="44.25" customHeight="1">
      <c r="B405" s="41"/>
      <c r="C405" s="257" t="s">
        <v>600</v>
      </c>
      <c r="D405" s="257" t="s">
        <v>407</v>
      </c>
      <c r="E405" s="258" t="s">
        <v>601</v>
      </c>
      <c r="F405" s="259" t="s">
        <v>602</v>
      </c>
      <c r="G405" s="260" t="s">
        <v>442</v>
      </c>
      <c r="H405" s="261">
        <v>9</v>
      </c>
      <c r="I405" s="262"/>
      <c r="J405" s="263">
        <f t="shared" si="0"/>
        <v>0</v>
      </c>
      <c r="K405" s="259" t="s">
        <v>134</v>
      </c>
      <c r="L405" s="264"/>
      <c r="M405" s="265" t="s">
        <v>24</v>
      </c>
      <c r="N405" s="266" t="s">
        <v>46</v>
      </c>
      <c r="O405" s="42"/>
      <c r="P405" s="202">
        <f t="shared" si="1"/>
        <v>0</v>
      </c>
      <c r="Q405" s="202">
        <v>5.3999999999999999E-2</v>
      </c>
      <c r="R405" s="202">
        <f t="shared" si="2"/>
        <v>0.48599999999999999</v>
      </c>
      <c r="S405" s="202">
        <v>0</v>
      </c>
      <c r="T405" s="203">
        <f t="shared" si="3"/>
        <v>0</v>
      </c>
      <c r="AR405" s="24" t="s">
        <v>190</v>
      </c>
      <c r="AT405" s="24" t="s">
        <v>407</v>
      </c>
      <c r="AU405" s="24" t="s">
        <v>84</v>
      </c>
      <c r="AY405" s="24" t="s">
        <v>128</v>
      </c>
      <c r="BE405" s="204">
        <f t="shared" si="4"/>
        <v>0</v>
      </c>
      <c r="BF405" s="204">
        <f t="shared" si="5"/>
        <v>0</v>
      </c>
      <c r="BG405" s="204">
        <f t="shared" si="6"/>
        <v>0</v>
      </c>
      <c r="BH405" s="204">
        <f t="shared" si="7"/>
        <v>0</v>
      </c>
      <c r="BI405" s="204">
        <f t="shared" si="8"/>
        <v>0</v>
      </c>
      <c r="BJ405" s="24" t="s">
        <v>25</v>
      </c>
      <c r="BK405" s="204">
        <f t="shared" si="9"/>
        <v>0</v>
      </c>
      <c r="BL405" s="24" t="s">
        <v>135</v>
      </c>
      <c r="BM405" s="24" t="s">
        <v>603</v>
      </c>
    </row>
    <row r="406" spans="2:65" s="1" customFormat="1" ht="44.25" customHeight="1">
      <c r="B406" s="41"/>
      <c r="C406" s="257" t="s">
        <v>604</v>
      </c>
      <c r="D406" s="257" t="s">
        <v>407</v>
      </c>
      <c r="E406" s="258" t="s">
        <v>605</v>
      </c>
      <c r="F406" s="259" t="s">
        <v>606</v>
      </c>
      <c r="G406" s="260" t="s">
        <v>442</v>
      </c>
      <c r="H406" s="261">
        <v>17</v>
      </c>
      <c r="I406" s="262"/>
      <c r="J406" s="263">
        <f t="shared" si="0"/>
        <v>0</v>
      </c>
      <c r="K406" s="259" t="s">
        <v>134</v>
      </c>
      <c r="L406" s="264"/>
      <c r="M406" s="265" t="s">
        <v>24</v>
      </c>
      <c r="N406" s="266" t="s">
        <v>46</v>
      </c>
      <c r="O406" s="42"/>
      <c r="P406" s="202">
        <f t="shared" si="1"/>
        <v>0</v>
      </c>
      <c r="Q406" s="202">
        <v>6.8000000000000005E-2</v>
      </c>
      <c r="R406" s="202">
        <f t="shared" si="2"/>
        <v>1.1560000000000001</v>
      </c>
      <c r="S406" s="202">
        <v>0</v>
      </c>
      <c r="T406" s="203">
        <f t="shared" si="3"/>
        <v>0</v>
      </c>
      <c r="AR406" s="24" t="s">
        <v>190</v>
      </c>
      <c r="AT406" s="24" t="s">
        <v>407</v>
      </c>
      <c r="AU406" s="24" t="s">
        <v>84</v>
      </c>
      <c r="AY406" s="24" t="s">
        <v>128</v>
      </c>
      <c r="BE406" s="204">
        <f t="shared" si="4"/>
        <v>0</v>
      </c>
      <c r="BF406" s="204">
        <f t="shared" si="5"/>
        <v>0</v>
      </c>
      <c r="BG406" s="204">
        <f t="shared" si="6"/>
        <v>0</v>
      </c>
      <c r="BH406" s="204">
        <f t="shared" si="7"/>
        <v>0</v>
      </c>
      <c r="BI406" s="204">
        <f t="shared" si="8"/>
        <v>0</v>
      </c>
      <c r="BJ406" s="24" t="s">
        <v>25</v>
      </c>
      <c r="BK406" s="204">
        <f t="shared" si="9"/>
        <v>0</v>
      </c>
      <c r="BL406" s="24" t="s">
        <v>135</v>
      </c>
      <c r="BM406" s="24" t="s">
        <v>607</v>
      </c>
    </row>
    <row r="407" spans="2:65" s="1" customFormat="1" ht="44.25" customHeight="1">
      <c r="B407" s="41"/>
      <c r="C407" s="257" t="s">
        <v>608</v>
      </c>
      <c r="D407" s="257" t="s">
        <v>407</v>
      </c>
      <c r="E407" s="258" t="s">
        <v>609</v>
      </c>
      <c r="F407" s="259" t="s">
        <v>610</v>
      </c>
      <c r="G407" s="260" t="s">
        <v>442</v>
      </c>
      <c r="H407" s="261">
        <v>4</v>
      </c>
      <c r="I407" s="262"/>
      <c r="J407" s="263">
        <f t="shared" si="0"/>
        <v>0</v>
      </c>
      <c r="K407" s="259" t="s">
        <v>24</v>
      </c>
      <c r="L407" s="264"/>
      <c r="M407" s="265" t="s">
        <v>24</v>
      </c>
      <c r="N407" s="266" t="s">
        <v>46</v>
      </c>
      <c r="O407" s="42"/>
      <c r="P407" s="202">
        <f t="shared" si="1"/>
        <v>0</v>
      </c>
      <c r="Q407" s="202">
        <v>8.1000000000000003E-2</v>
      </c>
      <c r="R407" s="202">
        <f t="shared" si="2"/>
        <v>0.32400000000000001</v>
      </c>
      <c r="S407" s="202">
        <v>0</v>
      </c>
      <c r="T407" s="203">
        <f t="shared" si="3"/>
        <v>0</v>
      </c>
      <c r="AR407" s="24" t="s">
        <v>190</v>
      </c>
      <c r="AT407" s="24" t="s">
        <v>407</v>
      </c>
      <c r="AU407" s="24" t="s">
        <v>84</v>
      </c>
      <c r="AY407" s="24" t="s">
        <v>128</v>
      </c>
      <c r="BE407" s="204">
        <f t="shared" si="4"/>
        <v>0</v>
      </c>
      <c r="BF407" s="204">
        <f t="shared" si="5"/>
        <v>0</v>
      </c>
      <c r="BG407" s="204">
        <f t="shared" si="6"/>
        <v>0</v>
      </c>
      <c r="BH407" s="204">
        <f t="shared" si="7"/>
        <v>0</v>
      </c>
      <c r="BI407" s="204">
        <f t="shared" si="8"/>
        <v>0</v>
      </c>
      <c r="BJ407" s="24" t="s">
        <v>25</v>
      </c>
      <c r="BK407" s="204">
        <f t="shared" si="9"/>
        <v>0</v>
      </c>
      <c r="BL407" s="24" t="s">
        <v>135</v>
      </c>
      <c r="BM407" s="24" t="s">
        <v>611</v>
      </c>
    </row>
    <row r="408" spans="2:65" s="1" customFormat="1" ht="44.25" customHeight="1">
      <c r="B408" s="41"/>
      <c r="C408" s="257" t="s">
        <v>612</v>
      </c>
      <c r="D408" s="257" t="s">
        <v>407</v>
      </c>
      <c r="E408" s="258" t="s">
        <v>613</v>
      </c>
      <c r="F408" s="259" t="s">
        <v>614</v>
      </c>
      <c r="G408" s="260" t="s">
        <v>442</v>
      </c>
      <c r="H408" s="261">
        <v>28</v>
      </c>
      <c r="I408" s="262"/>
      <c r="J408" s="263">
        <f t="shared" si="0"/>
        <v>0</v>
      </c>
      <c r="K408" s="259" t="s">
        <v>134</v>
      </c>
      <c r="L408" s="264"/>
      <c r="M408" s="265" t="s">
        <v>24</v>
      </c>
      <c r="N408" s="266" t="s">
        <v>46</v>
      </c>
      <c r="O408" s="42"/>
      <c r="P408" s="202">
        <f t="shared" si="1"/>
        <v>0</v>
      </c>
      <c r="Q408" s="202">
        <v>1.6</v>
      </c>
      <c r="R408" s="202">
        <f t="shared" si="2"/>
        <v>44.800000000000004</v>
      </c>
      <c r="S408" s="202">
        <v>0</v>
      </c>
      <c r="T408" s="203">
        <f t="shared" si="3"/>
        <v>0</v>
      </c>
      <c r="AR408" s="24" t="s">
        <v>190</v>
      </c>
      <c r="AT408" s="24" t="s">
        <v>407</v>
      </c>
      <c r="AU408" s="24" t="s">
        <v>84</v>
      </c>
      <c r="AY408" s="24" t="s">
        <v>128</v>
      </c>
      <c r="BE408" s="204">
        <f t="shared" si="4"/>
        <v>0</v>
      </c>
      <c r="BF408" s="204">
        <f t="shared" si="5"/>
        <v>0</v>
      </c>
      <c r="BG408" s="204">
        <f t="shared" si="6"/>
        <v>0</v>
      </c>
      <c r="BH408" s="204">
        <f t="shared" si="7"/>
        <v>0</v>
      </c>
      <c r="BI408" s="204">
        <f t="shared" si="8"/>
        <v>0</v>
      </c>
      <c r="BJ408" s="24" t="s">
        <v>25</v>
      </c>
      <c r="BK408" s="204">
        <f t="shared" si="9"/>
        <v>0</v>
      </c>
      <c r="BL408" s="24" t="s">
        <v>135</v>
      </c>
      <c r="BM408" s="24" t="s">
        <v>615</v>
      </c>
    </row>
    <row r="409" spans="2:65" s="1" customFormat="1" ht="44.25" customHeight="1">
      <c r="B409" s="41"/>
      <c r="C409" s="257" t="s">
        <v>616</v>
      </c>
      <c r="D409" s="257" t="s">
        <v>407</v>
      </c>
      <c r="E409" s="258" t="s">
        <v>617</v>
      </c>
      <c r="F409" s="259" t="s">
        <v>618</v>
      </c>
      <c r="G409" s="260" t="s">
        <v>442</v>
      </c>
      <c r="H409" s="261">
        <v>83</v>
      </c>
      <c r="I409" s="262"/>
      <c r="J409" s="263">
        <f t="shared" si="0"/>
        <v>0</v>
      </c>
      <c r="K409" s="259" t="s">
        <v>134</v>
      </c>
      <c r="L409" s="264"/>
      <c r="M409" s="265" t="s">
        <v>24</v>
      </c>
      <c r="N409" s="266" t="s">
        <v>46</v>
      </c>
      <c r="O409" s="42"/>
      <c r="P409" s="202">
        <f t="shared" si="1"/>
        <v>0</v>
      </c>
      <c r="Q409" s="202">
        <v>2E-3</v>
      </c>
      <c r="R409" s="202">
        <f t="shared" si="2"/>
        <v>0.16600000000000001</v>
      </c>
      <c r="S409" s="202">
        <v>0</v>
      </c>
      <c r="T409" s="203">
        <f t="shared" si="3"/>
        <v>0</v>
      </c>
      <c r="AR409" s="24" t="s">
        <v>190</v>
      </c>
      <c r="AT409" s="24" t="s">
        <v>407</v>
      </c>
      <c r="AU409" s="24" t="s">
        <v>84</v>
      </c>
      <c r="AY409" s="24" t="s">
        <v>128</v>
      </c>
      <c r="BE409" s="204">
        <f t="shared" si="4"/>
        <v>0</v>
      </c>
      <c r="BF409" s="204">
        <f t="shared" si="5"/>
        <v>0</v>
      </c>
      <c r="BG409" s="204">
        <f t="shared" si="6"/>
        <v>0</v>
      </c>
      <c r="BH409" s="204">
        <f t="shared" si="7"/>
        <v>0</v>
      </c>
      <c r="BI409" s="204">
        <f t="shared" si="8"/>
        <v>0</v>
      </c>
      <c r="BJ409" s="24" t="s">
        <v>25</v>
      </c>
      <c r="BK409" s="204">
        <f t="shared" si="9"/>
        <v>0</v>
      </c>
      <c r="BL409" s="24" t="s">
        <v>135</v>
      </c>
      <c r="BM409" s="24" t="s">
        <v>619</v>
      </c>
    </row>
    <row r="410" spans="2:65" s="1" customFormat="1" ht="22.5" customHeight="1">
      <c r="B410" s="41"/>
      <c r="C410" s="193" t="s">
        <v>620</v>
      </c>
      <c r="D410" s="193" t="s">
        <v>130</v>
      </c>
      <c r="E410" s="194" t="s">
        <v>621</v>
      </c>
      <c r="F410" s="195" t="s">
        <v>622</v>
      </c>
      <c r="G410" s="196" t="s">
        <v>442</v>
      </c>
      <c r="H410" s="197">
        <v>28</v>
      </c>
      <c r="I410" s="198"/>
      <c r="J410" s="199">
        <f t="shared" si="0"/>
        <v>0</v>
      </c>
      <c r="K410" s="195" t="s">
        <v>134</v>
      </c>
      <c r="L410" s="61"/>
      <c r="M410" s="200" t="s">
        <v>24</v>
      </c>
      <c r="N410" s="201" t="s">
        <v>46</v>
      </c>
      <c r="O410" s="42"/>
      <c r="P410" s="202">
        <f t="shared" si="1"/>
        <v>0</v>
      </c>
      <c r="Q410" s="202">
        <v>7.0200000000000002E-3</v>
      </c>
      <c r="R410" s="202">
        <f t="shared" si="2"/>
        <v>0.19656000000000001</v>
      </c>
      <c r="S410" s="202">
        <v>0</v>
      </c>
      <c r="T410" s="203">
        <f t="shared" si="3"/>
        <v>0</v>
      </c>
      <c r="AR410" s="24" t="s">
        <v>135</v>
      </c>
      <c r="AT410" s="24" t="s">
        <v>130</v>
      </c>
      <c r="AU410" s="24" t="s">
        <v>84</v>
      </c>
      <c r="AY410" s="24" t="s">
        <v>128</v>
      </c>
      <c r="BE410" s="204">
        <f t="shared" si="4"/>
        <v>0</v>
      </c>
      <c r="BF410" s="204">
        <f t="shared" si="5"/>
        <v>0</v>
      </c>
      <c r="BG410" s="204">
        <f t="shared" si="6"/>
        <v>0</v>
      </c>
      <c r="BH410" s="204">
        <f t="shared" si="7"/>
        <v>0</v>
      </c>
      <c r="BI410" s="204">
        <f t="shared" si="8"/>
        <v>0</v>
      </c>
      <c r="BJ410" s="24" t="s">
        <v>25</v>
      </c>
      <c r="BK410" s="204">
        <f t="shared" si="9"/>
        <v>0</v>
      </c>
      <c r="BL410" s="24" t="s">
        <v>135</v>
      </c>
      <c r="BM410" s="24" t="s">
        <v>623</v>
      </c>
    </row>
    <row r="411" spans="2:65" s="1" customFormat="1" ht="40.5">
      <c r="B411" s="41"/>
      <c r="C411" s="63"/>
      <c r="D411" s="221" t="s">
        <v>137</v>
      </c>
      <c r="E411" s="63"/>
      <c r="F411" s="256" t="s">
        <v>624</v>
      </c>
      <c r="G411" s="63"/>
      <c r="H411" s="63"/>
      <c r="I411" s="163"/>
      <c r="J411" s="63"/>
      <c r="K411" s="63"/>
      <c r="L411" s="61"/>
      <c r="M411" s="207"/>
      <c r="N411" s="42"/>
      <c r="O411" s="42"/>
      <c r="P411" s="42"/>
      <c r="Q411" s="42"/>
      <c r="R411" s="42"/>
      <c r="S411" s="42"/>
      <c r="T411" s="78"/>
      <c r="AT411" s="24" t="s">
        <v>137</v>
      </c>
      <c r="AU411" s="24" t="s">
        <v>84</v>
      </c>
    </row>
    <row r="412" spans="2:65" s="1" customFormat="1" ht="31.5" customHeight="1">
      <c r="B412" s="41"/>
      <c r="C412" s="257" t="s">
        <v>625</v>
      </c>
      <c r="D412" s="257" t="s">
        <v>407</v>
      </c>
      <c r="E412" s="258" t="s">
        <v>626</v>
      </c>
      <c r="F412" s="259" t="s">
        <v>627</v>
      </c>
      <c r="G412" s="260" t="s">
        <v>442</v>
      </c>
      <c r="H412" s="261">
        <v>28</v>
      </c>
      <c r="I412" s="262"/>
      <c r="J412" s="263">
        <f>ROUND(I412*H412,2)</f>
        <v>0</v>
      </c>
      <c r="K412" s="259" t="s">
        <v>134</v>
      </c>
      <c r="L412" s="264"/>
      <c r="M412" s="265" t="s">
        <v>24</v>
      </c>
      <c r="N412" s="266" t="s">
        <v>46</v>
      </c>
      <c r="O412" s="42"/>
      <c r="P412" s="202">
        <f>O412*H412</f>
        <v>0</v>
      </c>
      <c r="Q412" s="202">
        <v>5.4600000000000003E-2</v>
      </c>
      <c r="R412" s="202">
        <f>Q412*H412</f>
        <v>1.5288000000000002</v>
      </c>
      <c r="S412" s="202">
        <v>0</v>
      </c>
      <c r="T412" s="203">
        <f>S412*H412</f>
        <v>0</v>
      </c>
      <c r="AR412" s="24" t="s">
        <v>190</v>
      </c>
      <c r="AT412" s="24" t="s">
        <v>407</v>
      </c>
      <c r="AU412" s="24" t="s">
        <v>84</v>
      </c>
      <c r="AY412" s="24" t="s">
        <v>128</v>
      </c>
      <c r="BE412" s="204">
        <f>IF(N412="základní",J412,0)</f>
        <v>0</v>
      </c>
      <c r="BF412" s="204">
        <f>IF(N412="snížená",J412,0)</f>
        <v>0</v>
      </c>
      <c r="BG412" s="204">
        <f>IF(N412="zákl. přenesená",J412,0)</f>
        <v>0</v>
      </c>
      <c r="BH412" s="204">
        <f>IF(N412="sníž. přenesená",J412,0)</f>
        <v>0</v>
      </c>
      <c r="BI412" s="204">
        <f>IF(N412="nulová",J412,0)</f>
        <v>0</v>
      </c>
      <c r="BJ412" s="24" t="s">
        <v>25</v>
      </c>
      <c r="BK412" s="204">
        <f>ROUND(I412*H412,2)</f>
        <v>0</v>
      </c>
      <c r="BL412" s="24" t="s">
        <v>135</v>
      </c>
      <c r="BM412" s="24" t="s">
        <v>628</v>
      </c>
    </row>
    <row r="413" spans="2:65" s="1" customFormat="1" ht="31.5" customHeight="1">
      <c r="B413" s="41"/>
      <c r="C413" s="193" t="s">
        <v>629</v>
      </c>
      <c r="D413" s="193" t="s">
        <v>130</v>
      </c>
      <c r="E413" s="194" t="s">
        <v>630</v>
      </c>
      <c r="F413" s="195" t="s">
        <v>631</v>
      </c>
      <c r="G413" s="196" t="s">
        <v>442</v>
      </c>
      <c r="H413" s="197">
        <v>33</v>
      </c>
      <c r="I413" s="198"/>
      <c r="J413" s="199">
        <f>ROUND(I413*H413,2)</f>
        <v>0</v>
      </c>
      <c r="K413" s="195" t="s">
        <v>24</v>
      </c>
      <c r="L413" s="61"/>
      <c r="M413" s="200" t="s">
        <v>24</v>
      </c>
      <c r="N413" s="201" t="s">
        <v>46</v>
      </c>
      <c r="O413" s="42"/>
      <c r="P413" s="202">
        <f>O413*H413</f>
        <v>0</v>
      </c>
      <c r="Q413" s="202">
        <v>1E-4</v>
      </c>
      <c r="R413" s="202">
        <f>Q413*H413</f>
        <v>3.3E-3</v>
      </c>
      <c r="S413" s="202">
        <v>0</v>
      </c>
      <c r="T413" s="203">
        <f>S413*H413</f>
        <v>0</v>
      </c>
      <c r="AR413" s="24" t="s">
        <v>135</v>
      </c>
      <c r="AT413" s="24" t="s">
        <v>130</v>
      </c>
      <c r="AU413" s="24" t="s">
        <v>84</v>
      </c>
      <c r="AY413" s="24" t="s">
        <v>128</v>
      </c>
      <c r="BE413" s="204">
        <f>IF(N413="základní",J413,0)</f>
        <v>0</v>
      </c>
      <c r="BF413" s="204">
        <f>IF(N413="snížená",J413,0)</f>
        <v>0</v>
      </c>
      <c r="BG413" s="204">
        <f>IF(N413="zákl. přenesená",J413,0)</f>
        <v>0</v>
      </c>
      <c r="BH413" s="204">
        <f>IF(N413="sníž. přenesená",J413,0)</f>
        <v>0</v>
      </c>
      <c r="BI413" s="204">
        <f>IF(N413="nulová",J413,0)</f>
        <v>0</v>
      </c>
      <c r="BJ413" s="24" t="s">
        <v>25</v>
      </c>
      <c r="BK413" s="204">
        <f>ROUND(I413*H413,2)</f>
        <v>0</v>
      </c>
      <c r="BL413" s="24" t="s">
        <v>135</v>
      </c>
      <c r="BM413" s="24" t="s">
        <v>632</v>
      </c>
    </row>
    <row r="414" spans="2:65" s="1" customFormat="1" ht="27">
      <c r="B414" s="41"/>
      <c r="C414" s="63"/>
      <c r="D414" s="221" t="s">
        <v>139</v>
      </c>
      <c r="E414" s="63"/>
      <c r="F414" s="256" t="s">
        <v>633</v>
      </c>
      <c r="G414" s="63"/>
      <c r="H414" s="63"/>
      <c r="I414" s="163"/>
      <c r="J414" s="63"/>
      <c r="K414" s="63"/>
      <c r="L414" s="61"/>
      <c r="M414" s="207"/>
      <c r="N414" s="42"/>
      <c r="O414" s="42"/>
      <c r="P414" s="42"/>
      <c r="Q414" s="42"/>
      <c r="R414" s="42"/>
      <c r="S414" s="42"/>
      <c r="T414" s="78"/>
      <c r="AT414" s="24" t="s">
        <v>139</v>
      </c>
      <c r="AU414" s="24" t="s">
        <v>84</v>
      </c>
    </row>
    <row r="415" spans="2:65" s="1" customFormat="1" ht="22.5" customHeight="1">
      <c r="B415" s="41"/>
      <c r="C415" s="193" t="s">
        <v>634</v>
      </c>
      <c r="D415" s="193" t="s">
        <v>130</v>
      </c>
      <c r="E415" s="194" t="s">
        <v>635</v>
      </c>
      <c r="F415" s="195" t="s">
        <v>636</v>
      </c>
      <c r="G415" s="196" t="s">
        <v>442</v>
      </c>
      <c r="H415" s="197">
        <v>2</v>
      </c>
      <c r="I415" s="198"/>
      <c r="J415" s="199">
        <f>ROUND(I415*H415,2)</f>
        <v>0</v>
      </c>
      <c r="K415" s="195" t="s">
        <v>134</v>
      </c>
      <c r="L415" s="61"/>
      <c r="M415" s="200" t="s">
        <v>24</v>
      </c>
      <c r="N415" s="201" t="s">
        <v>46</v>
      </c>
      <c r="O415" s="42"/>
      <c r="P415" s="202">
        <f>O415*H415</f>
        <v>0</v>
      </c>
      <c r="Q415" s="202">
        <v>1.14E-3</v>
      </c>
      <c r="R415" s="202">
        <f>Q415*H415</f>
        <v>2.2799999999999999E-3</v>
      </c>
      <c r="S415" s="202">
        <v>0</v>
      </c>
      <c r="T415" s="203">
        <f>S415*H415</f>
        <v>0</v>
      </c>
      <c r="AR415" s="24" t="s">
        <v>135</v>
      </c>
      <c r="AT415" s="24" t="s">
        <v>130</v>
      </c>
      <c r="AU415" s="24" t="s">
        <v>84</v>
      </c>
      <c r="AY415" s="24" t="s">
        <v>128</v>
      </c>
      <c r="BE415" s="204">
        <f>IF(N415="základní",J415,0)</f>
        <v>0</v>
      </c>
      <c r="BF415" s="204">
        <f>IF(N415="snížená",J415,0)</f>
        <v>0</v>
      </c>
      <c r="BG415" s="204">
        <f>IF(N415="zákl. přenesená",J415,0)</f>
        <v>0</v>
      </c>
      <c r="BH415" s="204">
        <f>IF(N415="sníž. přenesená",J415,0)</f>
        <v>0</v>
      </c>
      <c r="BI415" s="204">
        <f>IF(N415="nulová",J415,0)</f>
        <v>0</v>
      </c>
      <c r="BJ415" s="24" t="s">
        <v>25</v>
      </c>
      <c r="BK415" s="204">
        <f>ROUND(I415*H415,2)</f>
        <v>0</v>
      </c>
      <c r="BL415" s="24" t="s">
        <v>135</v>
      </c>
      <c r="BM415" s="24" t="s">
        <v>637</v>
      </c>
    </row>
    <row r="416" spans="2:65" s="1" customFormat="1" ht="27">
      <c r="B416" s="41"/>
      <c r="C416" s="63"/>
      <c r="D416" s="221" t="s">
        <v>137</v>
      </c>
      <c r="E416" s="63"/>
      <c r="F416" s="256" t="s">
        <v>638</v>
      </c>
      <c r="G416" s="63"/>
      <c r="H416" s="63"/>
      <c r="I416" s="163"/>
      <c r="J416" s="63"/>
      <c r="K416" s="63"/>
      <c r="L416" s="61"/>
      <c r="M416" s="207"/>
      <c r="N416" s="42"/>
      <c r="O416" s="42"/>
      <c r="P416" s="42"/>
      <c r="Q416" s="42"/>
      <c r="R416" s="42"/>
      <c r="S416" s="42"/>
      <c r="T416" s="78"/>
      <c r="AT416" s="24" t="s">
        <v>137</v>
      </c>
      <c r="AU416" s="24" t="s">
        <v>84</v>
      </c>
    </row>
    <row r="417" spans="2:65" s="1" customFormat="1" ht="22.5" customHeight="1">
      <c r="B417" s="41"/>
      <c r="C417" s="193" t="s">
        <v>639</v>
      </c>
      <c r="D417" s="193" t="s">
        <v>130</v>
      </c>
      <c r="E417" s="194" t="s">
        <v>640</v>
      </c>
      <c r="F417" s="195" t="s">
        <v>641</v>
      </c>
      <c r="G417" s="196" t="s">
        <v>172</v>
      </c>
      <c r="H417" s="197">
        <v>15</v>
      </c>
      <c r="I417" s="198"/>
      <c r="J417" s="199">
        <f>ROUND(I417*H417,2)</f>
        <v>0</v>
      </c>
      <c r="K417" s="195" t="s">
        <v>134</v>
      </c>
      <c r="L417" s="61"/>
      <c r="M417" s="200" t="s">
        <v>24</v>
      </c>
      <c r="N417" s="201" t="s">
        <v>46</v>
      </c>
      <c r="O417" s="42"/>
      <c r="P417" s="202">
        <f>O417*H417</f>
        <v>0</v>
      </c>
      <c r="Q417" s="202">
        <v>7.1000000000000002E-4</v>
      </c>
      <c r="R417" s="202">
        <f>Q417*H417</f>
        <v>1.065E-2</v>
      </c>
      <c r="S417" s="202">
        <v>0</v>
      </c>
      <c r="T417" s="203">
        <f>S417*H417</f>
        <v>0</v>
      </c>
      <c r="AR417" s="24" t="s">
        <v>135</v>
      </c>
      <c r="AT417" s="24" t="s">
        <v>130</v>
      </c>
      <c r="AU417" s="24" t="s">
        <v>84</v>
      </c>
      <c r="AY417" s="24" t="s">
        <v>128</v>
      </c>
      <c r="BE417" s="204">
        <f>IF(N417="základní",J417,0)</f>
        <v>0</v>
      </c>
      <c r="BF417" s="204">
        <f>IF(N417="snížená",J417,0)</f>
        <v>0</v>
      </c>
      <c r="BG417" s="204">
        <f>IF(N417="zákl. přenesená",J417,0)</f>
        <v>0</v>
      </c>
      <c r="BH417" s="204">
        <f>IF(N417="sníž. přenesená",J417,0)</f>
        <v>0</v>
      </c>
      <c r="BI417" s="204">
        <f>IF(N417="nulová",J417,0)</f>
        <v>0</v>
      </c>
      <c r="BJ417" s="24" t="s">
        <v>25</v>
      </c>
      <c r="BK417" s="204">
        <f>ROUND(I417*H417,2)</f>
        <v>0</v>
      </c>
      <c r="BL417" s="24" t="s">
        <v>135</v>
      </c>
      <c r="BM417" s="24" t="s">
        <v>642</v>
      </c>
    </row>
    <row r="418" spans="2:65" s="1" customFormat="1" ht="27">
      <c r="B418" s="41"/>
      <c r="C418" s="63"/>
      <c r="D418" s="221" t="s">
        <v>139</v>
      </c>
      <c r="E418" s="63"/>
      <c r="F418" s="256" t="s">
        <v>275</v>
      </c>
      <c r="G418" s="63"/>
      <c r="H418" s="63"/>
      <c r="I418" s="163"/>
      <c r="J418" s="63"/>
      <c r="K418" s="63"/>
      <c r="L418" s="61"/>
      <c r="M418" s="207"/>
      <c r="N418" s="42"/>
      <c r="O418" s="42"/>
      <c r="P418" s="42"/>
      <c r="Q418" s="42"/>
      <c r="R418" s="42"/>
      <c r="S418" s="42"/>
      <c r="T418" s="78"/>
      <c r="AT418" s="24" t="s">
        <v>139</v>
      </c>
      <c r="AU418" s="24" t="s">
        <v>84</v>
      </c>
    </row>
    <row r="419" spans="2:65" s="1" customFormat="1" ht="44.25" customHeight="1">
      <c r="B419" s="41"/>
      <c r="C419" s="257" t="s">
        <v>643</v>
      </c>
      <c r="D419" s="257" t="s">
        <v>407</v>
      </c>
      <c r="E419" s="258" t="s">
        <v>644</v>
      </c>
      <c r="F419" s="259" t="s">
        <v>645</v>
      </c>
      <c r="G419" s="260" t="s">
        <v>172</v>
      </c>
      <c r="H419" s="261">
        <v>15</v>
      </c>
      <c r="I419" s="262"/>
      <c r="J419" s="263">
        <f>ROUND(I419*H419,2)</f>
        <v>0</v>
      </c>
      <c r="K419" s="259" t="s">
        <v>24</v>
      </c>
      <c r="L419" s="264"/>
      <c r="M419" s="265" t="s">
        <v>24</v>
      </c>
      <c r="N419" s="266" t="s">
        <v>46</v>
      </c>
      <c r="O419" s="42"/>
      <c r="P419" s="202">
        <f>O419*H419</f>
        <v>0</v>
      </c>
      <c r="Q419" s="202">
        <v>9.0499999999999997E-2</v>
      </c>
      <c r="R419" s="202">
        <f>Q419*H419</f>
        <v>1.3574999999999999</v>
      </c>
      <c r="S419" s="202">
        <v>0</v>
      </c>
      <c r="T419" s="203">
        <f>S419*H419</f>
        <v>0</v>
      </c>
      <c r="AR419" s="24" t="s">
        <v>190</v>
      </c>
      <c r="AT419" s="24" t="s">
        <v>407</v>
      </c>
      <c r="AU419" s="24" t="s">
        <v>84</v>
      </c>
      <c r="AY419" s="24" t="s">
        <v>128</v>
      </c>
      <c r="BE419" s="204">
        <f>IF(N419="základní",J419,0)</f>
        <v>0</v>
      </c>
      <c r="BF419" s="204">
        <f>IF(N419="snížená",J419,0)</f>
        <v>0</v>
      </c>
      <c r="BG419" s="204">
        <f>IF(N419="zákl. přenesená",J419,0)</f>
        <v>0</v>
      </c>
      <c r="BH419" s="204">
        <f>IF(N419="sníž. přenesená",J419,0)</f>
        <v>0</v>
      </c>
      <c r="BI419" s="204">
        <f>IF(N419="nulová",J419,0)</f>
        <v>0</v>
      </c>
      <c r="BJ419" s="24" t="s">
        <v>25</v>
      </c>
      <c r="BK419" s="204">
        <f>ROUND(I419*H419,2)</f>
        <v>0</v>
      </c>
      <c r="BL419" s="24" t="s">
        <v>135</v>
      </c>
      <c r="BM419" s="24" t="s">
        <v>646</v>
      </c>
    </row>
    <row r="420" spans="2:65" s="1" customFormat="1" ht="27">
      <c r="B420" s="41"/>
      <c r="C420" s="63"/>
      <c r="D420" s="205" t="s">
        <v>139</v>
      </c>
      <c r="E420" s="63"/>
      <c r="F420" s="206" t="s">
        <v>647</v>
      </c>
      <c r="G420" s="63"/>
      <c r="H420" s="63"/>
      <c r="I420" s="163"/>
      <c r="J420" s="63"/>
      <c r="K420" s="63"/>
      <c r="L420" s="61"/>
      <c r="M420" s="207"/>
      <c r="N420" s="42"/>
      <c r="O420" s="42"/>
      <c r="P420" s="42"/>
      <c r="Q420" s="42"/>
      <c r="R420" s="42"/>
      <c r="S420" s="42"/>
      <c r="T420" s="78"/>
      <c r="AT420" s="24" t="s">
        <v>139</v>
      </c>
      <c r="AU420" s="24" t="s">
        <v>84</v>
      </c>
    </row>
    <row r="421" spans="2:65" s="10" customFormat="1" ht="29.85" customHeight="1">
      <c r="B421" s="176"/>
      <c r="C421" s="177"/>
      <c r="D421" s="190" t="s">
        <v>74</v>
      </c>
      <c r="E421" s="191" t="s">
        <v>199</v>
      </c>
      <c r="F421" s="191" t="s">
        <v>648</v>
      </c>
      <c r="G421" s="177"/>
      <c r="H421" s="177"/>
      <c r="I421" s="180"/>
      <c r="J421" s="192">
        <f>BK421</f>
        <v>0</v>
      </c>
      <c r="K421" s="177"/>
      <c r="L421" s="182"/>
      <c r="M421" s="183"/>
      <c r="N421" s="184"/>
      <c r="O421" s="184"/>
      <c r="P421" s="185">
        <f>SUM(P422:P434)</f>
        <v>0</v>
      </c>
      <c r="Q421" s="184"/>
      <c r="R421" s="185">
        <f>SUM(R422:R434)</f>
        <v>40.248600000000003</v>
      </c>
      <c r="S421" s="184"/>
      <c r="T421" s="186">
        <f>SUM(T422:T434)</f>
        <v>0</v>
      </c>
      <c r="AR421" s="187" t="s">
        <v>25</v>
      </c>
      <c r="AT421" s="188" t="s">
        <v>74</v>
      </c>
      <c r="AU421" s="188" t="s">
        <v>25</v>
      </c>
      <c r="AY421" s="187" t="s">
        <v>128</v>
      </c>
      <c r="BK421" s="189">
        <f>SUM(BK422:BK434)</f>
        <v>0</v>
      </c>
    </row>
    <row r="422" spans="2:65" s="1" customFormat="1" ht="44.25" customHeight="1">
      <c r="B422" s="41"/>
      <c r="C422" s="193" t="s">
        <v>649</v>
      </c>
      <c r="D422" s="193" t="s">
        <v>130</v>
      </c>
      <c r="E422" s="194" t="s">
        <v>650</v>
      </c>
      <c r="F422" s="195" t="s">
        <v>651</v>
      </c>
      <c r="G422" s="196" t="s">
        <v>172</v>
      </c>
      <c r="H422" s="197">
        <v>259</v>
      </c>
      <c r="I422" s="198"/>
      <c r="J422" s="199">
        <f>ROUND(I422*H422,2)</f>
        <v>0</v>
      </c>
      <c r="K422" s="195" t="s">
        <v>134</v>
      </c>
      <c r="L422" s="61"/>
      <c r="M422" s="200" t="s">
        <v>24</v>
      </c>
      <c r="N422" s="201" t="s">
        <v>46</v>
      </c>
      <c r="O422" s="42"/>
      <c r="P422" s="202">
        <f>O422*H422</f>
        <v>0</v>
      </c>
      <c r="Q422" s="202">
        <v>0.15540000000000001</v>
      </c>
      <c r="R422" s="202">
        <f>Q422*H422</f>
        <v>40.248600000000003</v>
      </c>
      <c r="S422" s="202">
        <v>0</v>
      </c>
      <c r="T422" s="203">
        <f>S422*H422</f>
        <v>0</v>
      </c>
      <c r="AR422" s="24" t="s">
        <v>135</v>
      </c>
      <c r="AT422" s="24" t="s">
        <v>130</v>
      </c>
      <c r="AU422" s="24" t="s">
        <v>84</v>
      </c>
      <c r="AY422" s="24" t="s">
        <v>128</v>
      </c>
      <c r="BE422" s="204">
        <f>IF(N422="základní",J422,0)</f>
        <v>0</v>
      </c>
      <c r="BF422" s="204">
        <f>IF(N422="snížená",J422,0)</f>
        <v>0</v>
      </c>
      <c r="BG422" s="204">
        <f>IF(N422="zákl. přenesená",J422,0)</f>
        <v>0</v>
      </c>
      <c r="BH422" s="204">
        <f>IF(N422="sníž. přenesená",J422,0)</f>
        <v>0</v>
      </c>
      <c r="BI422" s="204">
        <f>IF(N422="nulová",J422,0)</f>
        <v>0</v>
      </c>
      <c r="BJ422" s="24" t="s">
        <v>25</v>
      </c>
      <c r="BK422" s="204">
        <f>ROUND(I422*H422,2)</f>
        <v>0</v>
      </c>
      <c r="BL422" s="24" t="s">
        <v>135</v>
      </c>
      <c r="BM422" s="24" t="s">
        <v>652</v>
      </c>
    </row>
    <row r="423" spans="2:65" s="1" customFormat="1" ht="94.5">
      <c r="B423" s="41"/>
      <c r="C423" s="63"/>
      <c r="D423" s="205" t="s">
        <v>137</v>
      </c>
      <c r="E423" s="63"/>
      <c r="F423" s="206" t="s">
        <v>653</v>
      </c>
      <c r="G423" s="63"/>
      <c r="H423" s="63"/>
      <c r="I423" s="163"/>
      <c r="J423" s="63"/>
      <c r="K423" s="63"/>
      <c r="L423" s="61"/>
      <c r="M423" s="207"/>
      <c r="N423" s="42"/>
      <c r="O423" s="42"/>
      <c r="P423" s="42"/>
      <c r="Q423" s="42"/>
      <c r="R423" s="42"/>
      <c r="S423" s="42"/>
      <c r="T423" s="78"/>
      <c r="AT423" s="24" t="s">
        <v>137</v>
      </c>
      <c r="AU423" s="24" t="s">
        <v>84</v>
      </c>
    </row>
    <row r="424" spans="2:65" s="1" customFormat="1" ht="27">
      <c r="B424" s="41"/>
      <c r="C424" s="63"/>
      <c r="D424" s="221" t="s">
        <v>139</v>
      </c>
      <c r="E424" s="63"/>
      <c r="F424" s="256" t="s">
        <v>654</v>
      </c>
      <c r="G424" s="63"/>
      <c r="H424" s="63"/>
      <c r="I424" s="163"/>
      <c r="J424" s="63"/>
      <c r="K424" s="63"/>
      <c r="L424" s="61"/>
      <c r="M424" s="207"/>
      <c r="N424" s="42"/>
      <c r="O424" s="42"/>
      <c r="P424" s="42"/>
      <c r="Q424" s="42"/>
      <c r="R424" s="42"/>
      <c r="S424" s="42"/>
      <c r="T424" s="78"/>
      <c r="AT424" s="24" t="s">
        <v>139</v>
      </c>
      <c r="AU424" s="24" t="s">
        <v>84</v>
      </c>
    </row>
    <row r="425" spans="2:65" s="1" customFormat="1" ht="22.5" customHeight="1">
      <c r="B425" s="41"/>
      <c r="C425" s="193" t="s">
        <v>655</v>
      </c>
      <c r="D425" s="193" t="s">
        <v>130</v>
      </c>
      <c r="E425" s="194" t="s">
        <v>656</v>
      </c>
      <c r="F425" s="195" t="s">
        <v>657</v>
      </c>
      <c r="G425" s="196" t="s">
        <v>172</v>
      </c>
      <c r="H425" s="197">
        <v>1955.8</v>
      </c>
      <c r="I425" s="198"/>
      <c r="J425" s="199">
        <f>ROUND(I425*H425,2)</f>
        <v>0</v>
      </c>
      <c r="K425" s="195" t="s">
        <v>134</v>
      </c>
      <c r="L425" s="61"/>
      <c r="M425" s="200" t="s">
        <v>24</v>
      </c>
      <c r="N425" s="201" t="s">
        <v>46</v>
      </c>
      <c r="O425" s="42"/>
      <c r="P425" s="202">
        <f>O425*H425</f>
        <v>0</v>
      </c>
      <c r="Q425" s="202">
        <v>0</v>
      </c>
      <c r="R425" s="202">
        <f>Q425*H425</f>
        <v>0</v>
      </c>
      <c r="S425" s="202">
        <v>0</v>
      </c>
      <c r="T425" s="203">
        <f>S425*H425</f>
        <v>0</v>
      </c>
      <c r="AR425" s="24" t="s">
        <v>135</v>
      </c>
      <c r="AT425" s="24" t="s">
        <v>130</v>
      </c>
      <c r="AU425" s="24" t="s">
        <v>84</v>
      </c>
      <c r="AY425" s="24" t="s">
        <v>128</v>
      </c>
      <c r="BE425" s="204">
        <f>IF(N425="základní",J425,0)</f>
        <v>0</v>
      </c>
      <c r="BF425" s="204">
        <f>IF(N425="snížená",J425,0)</f>
        <v>0</v>
      </c>
      <c r="BG425" s="204">
        <f>IF(N425="zákl. přenesená",J425,0)</f>
        <v>0</v>
      </c>
      <c r="BH425" s="204">
        <f>IF(N425="sníž. přenesená",J425,0)</f>
        <v>0</v>
      </c>
      <c r="BI425" s="204">
        <f>IF(N425="nulová",J425,0)</f>
        <v>0</v>
      </c>
      <c r="BJ425" s="24" t="s">
        <v>25</v>
      </c>
      <c r="BK425" s="204">
        <f>ROUND(I425*H425,2)</f>
        <v>0</v>
      </c>
      <c r="BL425" s="24" t="s">
        <v>135</v>
      </c>
      <c r="BM425" s="24" t="s">
        <v>658</v>
      </c>
    </row>
    <row r="426" spans="2:65" s="1" customFormat="1" ht="27">
      <c r="B426" s="41"/>
      <c r="C426" s="63"/>
      <c r="D426" s="205" t="s">
        <v>137</v>
      </c>
      <c r="E426" s="63"/>
      <c r="F426" s="206" t="s">
        <v>659</v>
      </c>
      <c r="G426" s="63"/>
      <c r="H426" s="63"/>
      <c r="I426" s="163"/>
      <c r="J426" s="63"/>
      <c r="K426" s="63"/>
      <c r="L426" s="61"/>
      <c r="M426" s="207"/>
      <c r="N426" s="42"/>
      <c r="O426" s="42"/>
      <c r="P426" s="42"/>
      <c r="Q426" s="42"/>
      <c r="R426" s="42"/>
      <c r="S426" s="42"/>
      <c r="T426" s="78"/>
      <c r="AT426" s="24" t="s">
        <v>137</v>
      </c>
      <c r="AU426" s="24" t="s">
        <v>84</v>
      </c>
    </row>
    <row r="427" spans="2:65" s="12" customFormat="1" ht="13.5">
      <c r="B427" s="219"/>
      <c r="C427" s="220"/>
      <c r="D427" s="205" t="s">
        <v>141</v>
      </c>
      <c r="E427" s="231" t="s">
        <v>24</v>
      </c>
      <c r="F427" s="232" t="s">
        <v>660</v>
      </c>
      <c r="G427" s="220"/>
      <c r="H427" s="233">
        <v>1040.5999999999999</v>
      </c>
      <c r="I427" s="225"/>
      <c r="J427" s="220"/>
      <c r="K427" s="220"/>
      <c r="L427" s="226"/>
      <c r="M427" s="227"/>
      <c r="N427" s="228"/>
      <c r="O427" s="228"/>
      <c r="P427" s="228"/>
      <c r="Q427" s="228"/>
      <c r="R427" s="228"/>
      <c r="S427" s="228"/>
      <c r="T427" s="229"/>
      <c r="AT427" s="230" t="s">
        <v>141</v>
      </c>
      <c r="AU427" s="230" t="s">
        <v>84</v>
      </c>
      <c r="AV427" s="12" t="s">
        <v>84</v>
      </c>
      <c r="AW427" s="12" t="s">
        <v>143</v>
      </c>
      <c r="AX427" s="12" t="s">
        <v>75</v>
      </c>
      <c r="AY427" s="230" t="s">
        <v>128</v>
      </c>
    </row>
    <row r="428" spans="2:65" s="12" customFormat="1" ht="13.5">
      <c r="B428" s="219"/>
      <c r="C428" s="220"/>
      <c r="D428" s="205" t="s">
        <v>141</v>
      </c>
      <c r="E428" s="231" t="s">
        <v>24</v>
      </c>
      <c r="F428" s="232" t="s">
        <v>661</v>
      </c>
      <c r="G428" s="220"/>
      <c r="H428" s="233">
        <v>28.4</v>
      </c>
      <c r="I428" s="225"/>
      <c r="J428" s="220"/>
      <c r="K428" s="220"/>
      <c r="L428" s="226"/>
      <c r="M428" s="227"/>
      <c r="N428" s="228"/>
      <c r="O428" s="228"/>
      <c r="P428" s="228"/>
      <c r="Q428" s="228"/>
      <c r="R428" s="228"/>
      <c r="S428" s="228"/>
      <c r="T428" s="229"/>
      <c r="AT428" s="230" t="s">
        <v>141</v>
      </c>
      <c r="AU428" s="230" t="s">
        <v>84</v>
      </c>
      <c r="AV428" s="12" t="s">
        <v>84</v>
      </c>
      <c r="AW428" s="12" t="s">
        <v>143</v>
      </c>
      <c r="AX428" s="12" t="s">
        <v>75</v>
      </c>
      <c r="AY428" s="230" t="s">
        <v>128</v>
      </c>
    </row>
    <row r="429" spans="2:65" s="12" customFormat="1" ht="13.5">
      <c r="B429" s="219"/>
      <c r="C429" s="220"/>
      <c r="D429" s="205" t="s">
        <v>141</v>
      </c>
      <c r="E429" s="231" t="s">
        <v>24</v>
      </c>
      <c r="F429" s="232" t="s">
        <v>662</v>
      </c>
      <c r="G429" s="220"/>
      <c r="H429" s="233">
        <v>886.8</v>
      </c>
      <c r="I429" s="225"/>
      <c r="J429" s="220"/>
      <c r="K429" s="220"/>
      <c r="L429" s="226"/>
      <c r="M429" s="227"/>
      <c r="N429" s="228"/>
      <c r="O429" s="228"/>
      <c r="P429" s="228"/>
      <c r="Q429" s="228"/>
      <c r="R429" s="228"/>
      <c r="S429" s="228"/>
      <c r="T429" s="229"/>
      <c r="AT429" s="230" t="s">
        <v>141</v>
      </c>
      <c r="AU429" s="230" t="s">
        <v>84</v>
      </c>
      <c r="AV429" s="12" t="s">
        <v>84</v>
      </c>
      <c r="AW429" s="12" t="s">
        <v>143</v>
      </c>
      <c r="AX429" s="12" t="s">
        <v>75</v>
      </c>
      <c r="AY429" s="230" t="s">
        <v>128</v>
      </c>
    </row>
    <row r="430" spans="2:65" s="13" customFormat="1" ht="13.5">
      <c r="B430" s="234"/>
      <c r="C430" s="235"/>
      <c r="D430" s="221" t="s">
        <v>141</v>
      </c>
      <c r="E430" s="236" t="s">
        <v>24</v>
      </c>
      <c r="F430" s="237" t="s">
        <v>153</v>
      </c>
      <c r="G430" s="235"/>
      <c r="H430" s="238">
        <v>1955.8</v>
      </c>
      <c r="I430" s="239"/>
      <c r="J430" s="235"/>
      <c r="K430" s="235"/>
      <c r="L430" s="240"/>
      <c r="M430" s="241"/>
      <c r="N430" s="242"/>
      <c r="O430" s="242"/>
      <c r="P430" s="242"/>
      <c r="Q430" s="242"/>
      <c r="R430" s="242"/>
      <c r="S430" s="242"/>
      <c r="T430" s="243"/>
      <c r="AT430" s="244" t="s">
        <v>141</v>
      </c>
      <c r="AU430" s="244" t="s">
        <v>84</v>
      </c>
      <c r="AV430" s="13" t="s">
        <v>135</v>
      </c>
      <c r="AW430" s="13" t="s">
        <v>143</v>
      </c>
      <c r="AX430" s="13" t="s">
        <v>25</v>
      </c>
      <c r="AY430" s="244" t="s">
        <v>128</v>
      </c>
    </row>
    <row r="431" spans="2:65" s="1" customFormat="1" ht="44.25" customHeight="1">
      <c r="B431" s="41"/>
      <c r="C431" s="193" t="s">
        <v>663</v>
      </c>
      <c r="D431" s="193" t="s">
        <v>130</v>
      </c>
      <c r="E431" s="194" t="s">
        <v>664</v>
      </c>
      <c r="F431" s="195" t="s">
        <v>665</v>
      </c>
      <c r="G431" s="196" t="s">
        <v>133</v>
      </c>
      <c r="H431" s="197">
        <v>136.80000000000001</v>
      </c>
      <c r="I431" s="198"/>
      <c r="J431" s="199">
        <f>ROUND(I431*H431,2)</f>
        <v>0</v>
      </c>
      <c r="K431" s="195" t="s">
        <v>134</v>
      </c>
      <c r="L431" s="61"/>
      <c r="M431" s="200" t="s">
        <v>24</v>
      </c>
      <c r="N431" s="201" t="s">
        <v>46</v>
      </c>
      <c r="O431" s="42"/>
      <c r="P431" s="202">
        <f>O431*H431</f>
        <v>0</v>
      </c>
      <c r="Q431" s="202">
        <v>0</v>
      </c>
      <c r="R431" s="202">
        <f>Q431*H431</f>
        <v>0</v>
      </c>
      <c r="S431" s="202">
        <v>0</v>
      </c>
      <c r="T431" s="203">
        <f>S431*H431</f>
        <v>0</v>
      </c>
      <c r="AR431" s="24" t="s">
        <v>135</v>
      </c>
      <c r="AT431" s="24" t="s">
        <v>130</v>
      </c>
      <c r="AU431" s="24" t="s">
        <v>84</v>
      </c>
      <c r="AY431" s="24" t="s">
        <v>128</v>
      </c>
      <c r="BE431" s="204">
        <f>IF(N431="základní",J431,0)</f>
        <v>0</v>
      </c>
      <c r="BF431" s="204">
        <f>IF(N431="snížená",J431,0)</f>
        <v>0</v>
      </c>
      <c r="BG431" s="204">
        <f>IF(N431="zákl. přenesená",J431,0)</f>
        <v>0</v>
      </c>
      <c r="BH431" s="204">
        <f>IF(N431="sníž. přenesená",J431,0)</f>
        <v>0</v>
      </c>
      <c r="BI431" s="204">
        <f>IF(N431="nulová",J431,0)</f>
        <v>0</v>
      </c>
      <c r="BJ431" s="24" t="s">
        <v>25</v>
      </c>
      <c r="BK431" s="204">
        <f>ROUND(I431*H431,2)</f>
        <v>0</v>
      </c>
      <c r="BL431" s="24" t="s">
        <v>135</v>
      </c>
      <c r="BM431" s="24" t="s">
        <v>666</v>
      </c>
    </row>
    <row r="432" spans="2:65" s="1" customFormat="1" ht="67.5">
      <c r="B432" s="41"/>
      <c r="C432" s="63"/>
      <c r="D432" s="221" t="s">
        <v>137</v>
      </c>
      <c r="E432" s="63"/>
      <c r="F432" s="256" t="s">
        <v>667</v>
      </c>
      <c r="G432" s="63"/>
      <c r="H432" s="63"/>
      <c r="I432" s="163"/>
      <c r="J432" s="63"/>
      <c r="K432" s="63"/>
      <c r="L432" s="61"/>
      <c r="M432" s="207"/>
      <c r="N432" s="42"/>
      <c r="O432" s="42"/>
      <c r="P432" s="42"/>
      <c r="Q432" s="42"/>
      <c r="R432" s="42"/>
      <c r="S432" s="42"/>
      <c r="T432" s="78"/>
      <c r="AT432" s="24" t="s">
        <v>137</v>
      </c>
      <c r="AU432" s="24" t="s">
        <v>84</v>
      </c>
    </row>
    <row r="433" spans="2:65" s="1" customFormat="1" ht="57" customHeight="1">
      <c r="B433" s="41"/>
      <c r="C433" s="193" t="s">
        <v>668</v>
      </c>
      <c r="D433" s="193" t="s">
        <v>130</v>
      </c>
      <c r="E433" s="194" t="s">
        <v>669</v>
      </c>
      <c r="F433" s="195" t="s">
        <v>670</v>
      </c>
      <c r="G433" s="196" t="s">
        <v>172</v>
      </c>
      <c r="H433" s="197">
        <v>259</v>
      </c>
      <c r="I433" s="198"/>
      <c r="J433" s="199">
        <f>ROUND(I433*H433,2)</f>
        <v>0</v>
      </c>
      <c r="K433" s="195" t="s">
        <v>134</v>
      </c>
      <c r="L433" s="61"/>
      <c r="M433" s="200" t="s">
        <v>24</v>
      </c>
      <c r="N433" s="201" t="s">
        <v>46</v>
      </c>
      <c r="O433" s="42"/>
      <c r="P433" s="202">
        <f>O433*H433</f>
        <v>0</v>
      </c>
      <c r="Q433" s="202">
        <v>0</v>
      </c>
      <c r="R433" s="202">
        <f>Q433*H433</f>
        <v>0</v>
      </c>
      <c r="S433" s="202">
        <v>0</v>
      </c>
      <c r="T433" s="203">
        <f>S433*H433</f>
        <v>0</v>
      </c>
      <c r="AR433" s="24" t="s">
        <v>135</v>
      </c>
      <c r="AT433" s="24" t="s">
        <v>130</v>
      </c>
      <c r="AU433" s="24" t="s">
        <v>84</v>
      </c>
      <c r="AY433" s="24" t="s">
        <v>128</v>
      </c>
      <c r="BE433" s="204">
        <f>IF(N433="základní",J433,0)</f>
        <v>0</v>
      </c>
      <c r="BF433" s="204">
        <f>IF(N433="snížená",J433,0)</f>
        <v>0</v>
      </c>
      <c r="BG433" s="204">
        <f>IF(N433="zákl. přenesená",J433,0)</f>
        <v>0</v>
      </c>
      <c r="BH433" s="204">
        <f>IF(N433="sníž. přenesená",J433,0)</f>
        <v>0</v>
      </c>
      <c r="BI433" s="204">
        <f>IF(N433="nulová",J433,0)</f>
        <v>0</v>
      </c>
      <c r="BJ433" s="24" t="s">
        <v>25</v>
      </c>
      <c r="BK433" s="204">
        <f>ROUND(I433*H433,2)</f>
        <v>0</v>
      </c>
      <c r="BL433" s="24" t="s">
        <v>135</v>
      </c>
      <c r="BM433" s="24" t="s">
        <v>671</v>
      </c>
    </row>
    <row r="434" spans="2:65" s="1" customFormat="1" ht="67.5">
      <c r="B434" s="41"/>
      <c r="C434" s="63"/>
      <c r="D434" s="205" t="s">
        <v>137</v>
      </c>
      <c r="E434" s="63"/>
      <c r="F434" s="206" t="s">
        <v>667</v>
      </c>
      <c r="G434" s="63"/>
      <c r="H434" s="63"/>
      <c r="I434" s="163"/>
      <c r="J434" s="63"/>
      <c r="K434" s="63"/>
      <c r="L434" s="61"/>
      <c r="M434" s="207"/>
      <c r="N434" s="42"/>
      <c r="O434" s="42"/>
      <c r="P434" s="42"/>
      <c r="Q434" s="42"/>
      <c r="R434" s="42"/>
      <c r="S434" s="42"/>
      <c r="T434" s="78"/>
      <c r="AT434" s="24" t="s">
        <v>137</v>
      </c>
      <c r="AU434" s="24" t="s">
        <v>84</v>
      </c>
    </row>
    <row r="435" spans="2:65" s="10" customFormat="1" ht="29.85" customHeight="1">
      <c r="B435" s="176"/>
      <c r="C435" s="177"/>
      <c r="D435" s="190" t="s">
        <v>74</v>
      </c>
      <c r="E435" s="191" t="s">
        <v>672</v>
      </c>
      <c r="F435" s="191" t="s">
        <v>673</v>
      </c>
      <c r="G435" s="177"/>
      <c r="H435" s="177"/>
      <c r="I435" s="180"/>
      <c r="J435" s="192">
        <f>BK435</f>
        <v>0</v>
      </c>
      <c r="K435" s="177"/>
      <c r="L435" s="182"/>
      <c r="M435" s="183"/>
      <c r="N435" s="184"/>
      <c r="O435" s="184"/>
      <c r="P435" s="185">
        <f>SUM(P436:P446)</f>
        <v>0</v>
      </c>
      <c r="Q435" s="184"/>
      <c r="R435" s="185">
        <f>SUM(R436:R446)</f>
        <v>0</v>
      </c>
      <c r="S435" s="184"/>
      <c r="T435" s="186">
        <f>SUM(T436:T446)</f>
        <v>0</v>
      </c>
      <c r="AR435" s="187" t="s">
        <v>25</v>
      </c>
      <c r="AT435" s="188" t="s">
        <v>74</v>
      </c>
      <c r="AU435" s="188" t="s">
        <v>25</v>
      </c>
      <c r="AY435" s="187" t="s">
        <v>128</v>
      </c>
      <c r="BK435" s="189">
        <f>SUM(BK436:BK446)</f>
        <v>0</v>
      </c>
    </row>
    <row r="436" spans="2:65" s="1" customFormat="1" ht="31.5" customHeight="1">
      <c r="B436" s="41"/>
      <c r="C436" s="193" t="s">
        <v>674</v>
      </c>
      <c r="D436" s="193" t="s">
        <v>130</v>
      </c>
      <c r="E436" s="194" t="s">
        <v>675</v>
      </c>
      <c r="F436" s="195" t="s">
        <v>676</v>
      </c>
      <c r="G436" s="196" t="s">
        <v>384</v>
      </c>
      <c r="H436" s="197">
        <v>981.75900000000001</v>
      </c>
      <c r="I436" s="198"/>
      <c r="J436" s="199">
        <f>ROUND(I436*H436,2)</f>
        <v>0</v>
      </c>
      <c r="K436" s="195" t="s">
        <v>134</v>
      </c>
      <c r="L436" s="61"/>
      <c r="M436" s="200" t="s">
        <v>24</v>
      </c>
      <c r="N436" s="201" t="s">
        <v>46</v>
      </c>
      <c r="O436" s="42"/>
      <c r="P436" s="202">
        <f>O436*H436</f>
        <v>0</v>
      </c>
      <c r="Q436" s="202">
        <v>0</v>
      </c>
      <c r="R436" s="202">
        <f>Q436*H436</f>
        <v>0</v>
      </c>
      <c r="S436" s="202">
        <v>0</v>
      </c>
      <c r="T436" s="203">
        <f>S436*H436</f>
        <v>0</v>
      </c>
      <c r="AR436" s="24" t="s">
        <v>135</v>
      </c>
      <c r="AT436" s="24" t="s">
        <v>130</v>
      </c>
      <c r="AU436" s="24" t="s">
        <v>84</v>
      </c>
      <c r="AY436" s="24" t="s">
        <v>128</v>
      </c>
      <c r="BE436" s="204">
        <f>IF(N436="základní",J436,0)</f>
        <v>0</v>
      </c>
      <c r="BF436" s="204">
        <f>IF(N436="snížená",J436,0)</f>
        <v>0</v>
      </c>
      <c r="BG436" s="204">
        <f>IF(N436="zákl. přenesená",J436,0)</f>
        <v>0</v>
      </c>
      <c r="BH436" s="204">
        <f>IF(N436="sníž. přenesená",J436,0)</f>
        <v>0</v>
      </c>
      <c r="BI436" s="204">
        <f>IF(N436="nulová",J436,0)</f>
        <v>0</v>
      </c>
      <c r="BJ436" s="24" t="s">
        <v>25</v>
      </c>
      <c r="BK436" s="204">
        <f>ROUND(I436*H436,2)</f>
        <v>0</v>
      </c>
      <c r="BL436" s="24" t="s">
        <v>135</v>
      </c>
      <c r="BM436" s="24" t="s">
        <v>677</v>
      </c>
    </row>
    <row r="437" spans="2:65" s="1" customFormat="1" ht="67.5">
      <c r="B437" s="41"/>
      <c r="C437" s="63"/>
      <c r="D437" s="221" t="s">
        <v>137</v>
      </c>
      <c r="E437" s="63"/>
      <c r="F437" s="256" t="s">
        <v>678</v>
      </c>
      <c r="G437" s="63"/>
      <c r="H437" s="63"/>
      <c r="I437" s="163"/>
      <c r="J437" s="63"/>
      <c r="K437" s="63"/>
      <c r="L437" s="61"/>
      <c r="M437" s="207"/>
      <c r="N437" s="42"/>
      <c r="O437" s="42"/>
      <c r="P437" s="42"/>
      <c r="Q437" s="42"/>
      <c r="R437" s="42"/>
      <c r="S437" s="42"/>
      <c r="T437" s="78"/>
      <c r="AT437" s="24" t="s">
        <v>137</v>
      </c>
      <c r="AU437" s="24" t="s">
        <v>84</v>
      </c>
    </row>
    <row r="438" spans="2:65" s="1" customFormat="1" ht="31.5" customHeight="1">
      <c r="B438" s="41"/>
      <c r="C438" s="193" t="s">
        <v>679</v>
      </c>
      <c r="D438" s="193" t="s">
        <v>130</v>
      </c>
      <c r="E438" s="194" t="s">
        <v>680</v>
      </c>
      <c r="F438" s="195" t="s">
        <v>681</v>
      </c>
      <c r="G438" s="196" t="s">
        <v>384</v>
      </c>
      <c r="H438" s="197">
        <v>3403.34</v>
      </c>
      <c r="I438" s="198"/>
      <c r="J438" s="199">
        <f>ROUND(I438*H438,2)</f>
        <v>0</v>
      </c>
      <c r="K438" s="195" t="s">
        <v>134</v>
      </c>
      <c r="L438" s="61"/>
      <c r="M438" s="200" t="s">
        <v>24</v>
      </c>
      <c r="N438" s="201" t="s">
        <v>46</v>
      </c>
      <c r="O438" s="42"/>
      <c r="P438" s="202">
        <f>O438*H438</f>
        <v>0</v>
      </c>
      <c r="Q438" s="202">
        <v>0</v>
      </c>
      <c r="R438" s="202">
        <f>Q438*H438</f>
        <v>0</v>
      </c>
      <c r="S438" s="202">
        <v>0</v>
      </c>
      <c r="T438" s="203">
        <f>S438*H438</f>
        <v>0</v>
      </c>
      <c r="AR438" s="24" t="s">
        <v>135</v>
      </c>
      <c r="AT438" s="24" t="s">
        <v>130</v>
      </c>
      <c r="AU438" s="24" t="s">
        <v>84</v>
      </c>
      <c r="AY438" s="24" t="s">
        <v>128</v>
      </c>
      <c r="BE438" s="204">
        <f>IF(N438="základní",J438,0)</f>
        <v>0</v>
      </c>
      <c r="BF438" s="204">
        <f>IF(N438="snížená",J438,0)</f>
        <v>0</v>
      </c>
      <c r="BG438" s="204">
        <f>IF(N438="zákl. přenesená",J438,0)</f>
        <v>0</v>
      </c>
      <c r="BH438" s="204">
        <f>IF(N438="sníž. přenesená",J438,0)</f>
        <v>0</v>
      </c>
      <c r="BI438" s="204">
        <f>IF(N438="nulová",J438,0)</f>
        <v>0</v>
      </c>
      <c r="BJ438" s="24" t="s">
        <v>25</v>
      </c>
      <c r="BK438" s="204">
        <f>ROUND(I438*H438,2)</f>
        <v>0</v>
      </c>
      <c r="BL438" s="24" t="s">
        <v>135</v>
      </c>
      <c r="BM438" s="24" t="s">
        <v>682</v>
      </c>
    </row>
    <row r="439" spans="2:65" s="1" customFormat="1" ht="67.5">
      <c r="B439" s="41"/>
      <c r="C439" s="63"/>
      <c r="D439" s="205" t="s">
        <v>137</v>
      </c>
      <c r="E439" s="63"/>
      <c r="F439" s="206" t="s">
        <v>678</v>
      </c>
      <c r="G439" s="63"/>
      <c r="H439" s="63"/>
      <c r="I439" s="163"/>
      <c r="J439" s="63"/>
      <c r="K439" s="63"/>
      <c r="L439" s="61"/>
      <c r="M439" s="207"/>
      <c r="N439" s="42"/>
      <c r="O439" s="42"/>
      <c r="P439" s="42"/>
      <c r="Q439" s="42"/>
      <c r="R439" s="42"/>
      <c r="S439" s="42"/>
      <c r="T439" s="78"/>
      <c r="AT439" s="24" t="s">
        <v>137</v>
      </c>
      <c r="AU439" s="24" t="s">
        <v>84</v>
      </c>
    </row>
    <row r="440" spans="2:65" s="12" customFormat="1" ht="13.5">
      <c r="B440" s="219"/>
      <c r="C440" s="220"/>
      <c r="D440" s="221" t="s">
        <v>141</v>
      </c>
      <c r="E440" s="222" t="s">
        <v>24</v>
      </c>
      <c r="F440" s="223" t="s">
        <v>683</v>
      </c>
      <c r="G440" s="220"/>
      <c r="H440" s="224">
        <v>3403.34</v>
      </c>
      <c r="I440" s="225"/>
      <c r="J440" s="220"/>
      <c r="K440" s="220"/>
      <c r="L440" s="226"/>
      <c r="M440" s="227"/>
      <c r="N440" s="228"/>
      <c r="O440" s="228"/>
      <c r="P440" s="228"/>
      <c r="Q440" s="228"/>
      <c r="R440" s="228"/>
      <c r="S440" s="228"/>
      <c r="T440" s="229"/>
      <c r="AT440" s="230" t="s">
        <v>141</v>
      </c>
      <c r="AU440" s="230" t="s">
        <v>84</v>
      </c>
      <c r="AV440" s="12" t="s">
        <v>84</v>
      </c>
      <c r="AW440" s="12" t="s">
        <v>143</v>
      </c>
      <c r="AX440" s="12" t="s">
        <v>25</v>
      </c>
      <c r="AY440" s="230" t="s">
        <v>128</v>
      </c>
    </row>
    <row r="441" spans="2:65" s="1" customFormat="1" ht="22.5" customHeight="1">
      <c r="B441" s="41"/>
      <c r="C441" s="193" t="s">
        <v>684</v>
      </c>
      <c r="D441" s="193" t="s">
        <v>130</v>
      </c>
      <c r="E441" s="194" t="s">
        <v>685</v>
      </c>
      <c r="F441" s="195" t="s">
        <v>686</v>
      </c>
      <c r="G441" s="196" t="s">
        <v>384</v>
      </c>
      <c r="H441" s="197">
        <v>255.93799999999999</v>
      </c>
      <c r="I441" s="198"/>
      <c r="J441" s="199">
        <f>ROUND(I441*H441,2)</f>
        <v>0</v>
      </c>
      <c r="K441" s="195" t="s">
        <v>134</v>
      </c>
      <c r="L441" s="61"/>
      <c r="M441" s="200" t="s">
        <v>24</v>
      </c>
      <c r="N441" s="201" t="s">
        <v>46</v>
      </c>
      <c r="O441" s="42"/>
      <c r="P441" s="202">
        <f>O441*H441</f>
        <v>0</v>
      </c>
      <c r="Q441" s="202">
        <v>0</v>
      </c>
      <c r="R441" s="202">
        <f>Q441*H441</f>
        <v>0</v>
      </c>
      <c r="S441" s="202">
        <v>0</v>
      </c>
      <c r="T441" s="203">
        <f>S441*H441</f>
        <v>0</v>
      </c>
      <c r="AR441" s="24" t="s">
        <v>135</v>
      </c>
      <c r="AT441" s="24" t="s">
        <v>130</v>
      </c>
      <c r="AU441" s="24" t="s">
        <v>84</v>
      </c>
      <c r="AY441" s="24" t="s">
        <v>128</v>
      </c>
      <c r="BE441" s="204">
        <f>IF(N441="základní",J441,0)</f>
        <v>0</v>
      </c>
      <c r="BF441" s="204">
        <f>IF(N441="snížená",J441,0)</f>
        <v>0</v>
      </c>
      <c r="BG441" s="204">
        <f>IF(N441="zákl. přenesená",J441,0)</f>
        <v>0</v>
      </c>
      <c r="BH441" s="204">
        <f>IF(N441="sníž. přenesená",J441,0)</f>
        <v>0</v>
      </c>
      <c r="BI441" s="204">
        <f>IF(N441="nulová",J441,0)</f>
        <v>0</v>
      </c>
      <c r="BJ441" s="24" t="s">
        <v>25</v>
      </c>
      <c r="BK441" s="204">
        <f>ROUND(I441*H441,2)</f>
        <v>0</v>
      </c>
      <c r="BL441" s="24" t="s">
        <v>135</v>
      </c>
      <c r="BM441" s="24" t="s">
        <v>687</v>
      </c>
    </row>
    <row r="442" spans="2:65" s="1" customFormat="1" ht="67.5">
      <c r="B442" s="41"/>
      <c r="C442" s="63"/>
      <c r="D442" s="221" t="s">
        <v>137</v>
      </c>
      <c r="E442" s="63"/>
      <c r="F442" s="256" t="s">
        <v>688</v>
      </c>
      <c r="G442" s="63"/>
      <c r="H442" s="63"/>
      <c r="I442" s="163"/>
      <c r="J442" s="63"/>
      <c r="K442" s="63"/>
      <c r="L442" s="61"/>
      <c r="M442" s="207"/>
      <c r="N442" s="42"/>
      <c r="O442" s="42"/>
      <c r="P442" s="42"/>
      <c r="Q442" s="42"/>
      <c r="R442" s="42"/>
      <c r="S442" s="42"/>
      <c r="T442" s="78"/>
      <c r="AT442" s="24" t="s">
        <v>137</v>
      </c>
      <c r="AU442" s="24" t="s">
        <v>84</v>
      </c>
    </row>
    <row r="443" spans="2:65" s="1" customFormat="1" ht="22.5" customHeight="1">
      <c r="B443" s="41"/>
      <c r="C443" s="193" t="s">
        <v>689</v>
      </c>
      <c r="D443" s="193" t="s">
        <v>130</v>
      </c>
      <c r="E443" s="194" t="s">
        <v>690</v>
      </c>
      <c r="F443" s="195" t="s">
        <v>691</v>
      </c>
      <c r="G443" s="196" t="s">
        <v>384</v>
      </c>
      <c r="H443" s="197">
        <v>428.07</v>
      </c>
      <c r="I443" s="198"/>
      <c r="J443" s="199">
        <f>ROUND(I443*H443,2)</f>
        <v>0</v>
      </c>
      <c r="K443" s="195" t="s">
        <v>134</v>
      </c>
      <c r="L443" s="61"/>
      <c r="M443" s="200" t="s">
        <v>24</v>
      </c>
      <c r="N443" s="201" t="s">
        <v>46</v>
      </c>
      <c r="O443" s="42"/>
      <c r="P443" s="202">
        <f>O443*H443</f>
        <v>0</v>
      </c>
      <c r="Q443" s="202">
        <v>0</v>
      </c>
      <c r="R443" s="202">
        <f>Q443*H443</f>
        <v>0</v>
      </c>
      <c r="S443" s="202">
        <v>0</v>
      </c>
      <c r="T443" s="203">
        <f>S443*H443</f>
        <v>0</v>
      </c>
      <c r="AR443" s="24" t="s">
        <v>135</v>
      </c>
      <c r="AT443" s="24" t="s">
        <v>130</v>
      </c>
      <c r="AU443" s="24" t="s">
        <v>84</v>
      </c>
      <c r="AY443" s="24" t="s">
        <v>128</v>
      </c>
      <c r="BE443" s="204">
        <f>IF(N443="základní",J443,0)</f>
        <v>0</v>
      </c>
      <c r="BF443" s="204">
        <f>IF(N443="snížená",J443,0)</f>
        <v>0</v>
      </c>
      <c r="BG443" s="204">
        <f>IF(N443="zákl. přenesená",J443,0)</f>
        <v>0</v>
      </c>
      <c r="BH443" s="204">
        <f>IF(N443="sníž. přenesená",J443,0)</f>
        <v>0</v>
      </c>
      <c r="BI443" s="204">
        <f>IF(N443="nulová",J443,0)</f>
        <v>0</v>
      </c>
      <c r="BJ443" s="24" t="s">
        <v>25</v>
      </c>
      <c r="BK443" s="204">
        <f>ROUND(I443*H443,2)</f>
        <v>0</v>
      </c>
      <c r="BL443" s="24" t="s">
        <v>135</v>
      </c>
      <c r="BM443" s="24" t="s">
        <v>692</v>
      </c>
    </row>
    <row r="444" spans="2:65" s="1" customFormat="1" ht="67.5">
      <c r="B444" s="41"/>
      <c r="C444" s="63"/>
      <c r="D444" s="221" t="s">
        <v>137</v>
      </c>
      <c r="E444" s="63"/>
      <c r="F444" s="256" t="s">
        <v>688</v>
      </c>
      <c r="G444" s="63"/>
      <c r="H444" s="63"/>
      <c r="I444" s="163"/>
      <c r="J444" s="63"/>
      <c r="K444" s="63"/>
      <c r="L444" s="61"/>
      <c r="M444" s="207"/>
      <c r="N444" s="42"/>
      <c r="O444" s="42"/>
      <c r="P444" s="42"/>
      <c r="Q444" s="42"/>
      <c r="R444" s="42"/>
      <c r="S444" s="42"/>
      <c r="T444" s="78"/>
      <c r="AT444" s="24" t="s">
        <v>137</v>
      </c>
      <c r="AU444" s="24" t="s">
        <v>84</v>
      </c>
    </row>
    <row r="445" spans="2:65" s="1" customFormat="1" ht="22.5" customHeight="1">
      <c r="B445" s="41"/>
      <c r="C445" s="193" t="s">
        <v>693</v>
      </c>
      <c r="D445" s="193" t="s">
        <v>130</v>
      </c>
      <c r="E445" s="194" t="s">
        <v>694</v>
      </c>
      <c r="F445" s="195" t="s">
        <v>695</v>
      </c>
      <c r="G445" s="196" t="s">
        <v>384</v>
      </c>
      <c r="H445" s="197">
        <v>166.827</v>
      </c>
      <c r="I445" s="198"/>
      <c r="J445" s="199">
        <f>ROUND(I445*H445,2)</f>
        <v>0</v>
      </c>
      <c r="K445" s="195" t="s">
        <v>134</v>
      </c>
      <c r="L445" s="61"/>
      <c r="M445" s="200" t="s">
        <v>24</v>
      </c>
      <c r="N445" s="201" t="s">
        <v>46</v>
      </c>
      <c r="O445" s="42"/>
      <c r="P445" s="202">
        <f>O445*H445</f>
        <v>0</v>
      </c>
      <c r="Q445" s="202">
        <v>0</v>
      </c>
      <c r="R445" s="202">
        <f>Q445*H445</f>
        <v>0</v>
      </c>
      <c r="S445" s="202">
        <v>0</v>
      </c>
      <c r="T445" s="203">
        <f>S445*H445</f>
        <v>0</v>
      </c>
      <c r="AR445" s="24" t="s">
        <v>135</v>
      </c>
      <c r="AT445" s="24" t="s">
        <v>130</v>
      </c>
      <c r="AU445" s="24" t="s">
        <v>84</v>
      </c>
      <c r="AY445" s="24" t="s">
        <v>128</v>
      </c>
      <c r="BE445" s="204">
        <f>IF(N445="základní",J445,0)</f>
        <v>0</v>
      </c>
      <c r="BF445" s="204">
        <f>IF(N445="snížená",J445,0)</f>
        <v>0</v>
      </c>
      <c r="BG445" s="204">
        <f>IF(N445="zákl. přenesená",J445,0)</f>
        <v>0</v>
      </c>
      <c r="BH445" s="204">
        <f>IF(N445="sníž. přenesená",J445,0)</f>
        <v>0</v>
      </c>
      <c r="BI445" s="204">
        <f>IF(N445="nulová",J445,0)</f>
        <v>0</v>
      </c>
      <c r="BJ445" s="24" t="s">
        <v>25</v>
      </c>
      <c r="BK445" s="204">
        <f>ROUND(I445*H445,2)</f>
        <v>0</v>
      </c>
      <c r="BL445" s="24" t="s">
        <v>135</v>
      </c>
      <c r="BM445" s="24" t="s">
        <v>696</v>
      </c>
    </row>
    <row r="446" spans="2:65" s="1" customFormat="1" ht="67.5">
      <c r="B446" s="41"/>
      <c r="C446" s="63"/>
      <c r="D446" s="205" t="s">
        <v>137</v>
      </c>
      <c r="E446" s="63"/>
      <c r="F446" s="206" t="s">
        <v>688</v>
      </c>
      <c r="G446" s="63"/>
      <c r="H446" s="63"/>
      <c r="I446" s="163"/>
      <c r="J446" s="63"/>
      <c r="K446" s="63"/>
      <c r="L446" s="61"/>
      <c r="M446" s="207"/>
      <c r="N446" s="42"/>
      <c r="O446" s="42"/>
      <c r="P446" s="42"/>
      <c r="Q446" s="42"/>
      <c r="R446" s="42"/>
      <c r="S446" s="42"/>
      <c r="T446" s="78"/>
      <c r="AT446" s="24" t="s">
        <v>137</v>
      </c>
      <c r="AU446" s="24" t="s">
        <v>84</v>
      </c>
    </row>
    <row r="447" spans="2:65" s="10" customFormat="1" ht="29.85" customHeight="1">
      <c r="B447" s="176"/>
      <c r="C447" s="177"/>
      <c r="D447" s="190" t="s">
        <v>74</v>
      </c>
      <c r="E447" s="191" t="s">
        <v>697</v>
      </c>
      <c r="F447" s="191" t="s">
        <v>698</v>
      </c>
      <c r="G447" s="177"/>
      <c r="H447" s="177"/>
      <c r="I447" s="180"/>
      <c r="J447" s="192">
        <f>BK447</f>
        <v>0</v>
      </c>
      <c r="K447" s="177"/>
      <c r="L447" s="182"/>
      <c r="M447" s="183"/>
      <c r="N447" s="184"/>
      <c r="O447" s="184"/>
      <c r="P447" s="185">
        <f>SUM(P448:P449)</f>
        <v>0</v>
      </c>
      <c r="Q447" s="184"/>
      <c r="R447" s="185">
        <f>SUM(R448:R449)</f>
        <v>0</v>
      </c>
      <c r="S447" s="184"/>
      <c r="T447" s="186">
        <f>SUM(T448:T449)</f>
        <v>0</v>
      </c>
      <c r="AR447" s="187" t="s">
        <v>25</v>
      </c>
      <c r="AT447" s="188" t="s">
        <v>74</v>
      </c>
      <c r="AU447" s="188" t="s">
        <v>25</v>
      </c>
      <c r="AY447" s="187" t="s">
        <v>128</v>
      </c>
      <c r="BK447" s="189">
        <f>SUM(BK448:BK449)</f>
        <v>0</v>
      </c>
    </row>
    <row r="448" spans="2:65" s="1" customFormat="1" ht="44.25" customHeight="1">
      <c r="B448" s="41"/>
      <c r="C448" s="193" t="s">
        <v>699</v>
      </c>
      <c r="D448" s="193" t="s">
        <v>130</v>
      </c>
      <c r="E448" s="194" t="s">
        <v>700</v>
      </c>
      <c r="F448" s="195" t="s">
        <v>701</v>
      </c>
      <c r="G448" s="196" t="s">
        <v>384</v>
      </c>
      <c r="H448" s="197">
        <v>498.09899999999999</v>
      </c>
      <c r="I448" s="198"/>
      <c r="J448" s="199">
        <f>ROUND(I448*H448,2)</f>
        <v>0</v>
      </c>
      <c r="K448" s="195" t="s">
        <v>134</v>
      </c>
      <c r="L448" s="61"/>
      <c r="M448" s="200" t="s">
        <v>24</v>
      </c>
      <c r="N448" s="201" t="s">
        <v>46</v>
      </c>
      <c r="O448" s="42"/>
      <c r="P448" s="202">
        <f>O448*H448</f>
        <v>0</v>
      </c>
      <c r="Q448" s="202">
        <v>0</v>
      </c>
      <c r="R448" s="202">
        <f>Q448*H448</f>
        <v>0</v>
      </c>
      <c r="S448" s="202">
        <v>0</v>
      </c>
      <c r="T448" s="203">
        <f>S448*H448</f>
        <v>0</v>
      </c>
      <c r="AR448" s="24" t="s">
        <v>135</v>
      </c>
      <c r="AT448" s="24" t="s">
        <v>130</v>
      </c>
      <c r="AU448" s="24" t="s">
        <v>84</v>
      </c>
      <c r="AY448" s="24" t="s">
        <v>128</v>
      </c>
      <c r="BE448" s="204">
        <f>IF(N448="základní",J448,0)</f>
        <v>0</v>
      </c>
      <c r="BF448" s="204">
        <f>IF(N448="snížená",J448,0)</f>
        <v>0</v>
      </c>
      <c r="BG448" s="204">
        <f>IF(N448="zákl. přenesená",J448,0)</f>
        <v>0</v>
      </c>
      <c r="BH448" s="204">
        <f>IF(N448="sníž. přenesená",J448,0)</f>
        <v>0</v>
      </c>
      <c r="BI448" s="204">
        <f>IF(N448="nulová",J448,0)</f>
        <v>0</v>
      </c>
      <c r="BJ448" s="24" t="s">
        <v>25</v>
      </c>
      <c r="BK448" s="204">
        <f>ROUND(I448*H448,2)</f>
        <v>0</v>
      </c>
      <c r="BL448" s="24" t="s">
        <v>135</v>
      </c>
      <c r="BM448" s="24" t="s">
        <v>702</v>
      </c>
    </row>
    <row r="449" spans="2:47" s="1" customFormat="1" ht="54">
      <c r="B449" s="41"/>
      <c r="C449" s="63"/>
      <c r="D449" s="205" t="s">
        <v>137</v>
      </c>
      <c r="E449" s="63"/>
      <c r="F449" s="206" t="s">
        <v>703</v>
      </c>
      <c r="G449" s="63"/>
      <c r="H449" s="63"/>
      <c r="I449" s="163"/>
      <c r="J449" s="63"/>
      <c r="K449" s="63"/>
      <c r="L449" s="61"/>
      <c r="M449" s="270"/>
      <c r="N449" s="271"/>
      <c r="O449" s="271"/>
      <c r="P449" s="271"/>
      <c r="Q449" s="271"/>
      <c r="R449" s="271"/>
      <c r="S449" s="271"/>
      <c r="T449" s="272"/>
      <c r="AT449" s="24" t="s">
        <v>137</v>
      </c>
      <c r="AU449" s="24" t="s">
        <v>84</v>
      </c>
    </row>
    <row r="450" spans="2:47" s="1" customFormat="1" ht="6.95" customHeight="1">
      <c r="B450" s="56"/>
      <c r="C450" s="57"/>
      <c r="D450" s="57"/>
      <c r="E450" s="57"/>
      <c r="F450" s="57"/>
      <c r="G450" s="57"/>
      <c r="H450" s="57"/>
      <c r="I450" s="139"/>
      <c r="J450" s="57"/>
      <c r="K450" s="57"/>
      <c r="L450" s="61"/>
    </row>
  </sheetData>
  <sheetProtection password="CC35" sheet="1" objects="1" scenarios="1" formatCells="0" formatColumns="0" formatRows="0" sort="0" autoFilter="0"/>
  <autoFilter ref="C84:K449"/>
  <mergeCells count="9">
    <mergeCell ref="E75:H75"/>
    <mergeCell ref="E77:H77"/>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616"/>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2"/>
      <c r="C1" s="112"/>
      <c r="D1" s="113" t="s">
        <v>1</v>
      </c>
      <c r="E1" s="112"/>
      <c r="F1" s="114" t="s">
        <v>91</v>
      </c>
      <c r="G1" s="396" t="s">
        <v>92</v>
      </c>
      <c r="H1" s="396"/>
      <c r="I1" s="115"/>
      <c r="J1" s="114" t="s">
        <v>93</v>
      </c>
      <c r="K1" s="113" t="s">
        <v>94</v>
      </c>
      <c r="L1" s="114" t="s">
        <v>95</v>
      </c>
      <c r="M1" s="114"/>
      <c r="N1" s="114"/>
      <c r="O1" s="114"/>
      <c r="P1" s="114"/>
      <c r="Q1" s="114"/>
      <c r="R1" s="114"/>
      <c r="S1" s="114"/>
      <c r="T1" s="114"/>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88"/>
      <c r="M2" s="388"/>
      <c r="N2" s="388"/>
      <c r="O2" s="388"/>
      <c r="P2" s="388"/>
      <c r="Q2" s="388"/>
      <c r="R2" s="388"/>
      <c r="S2" s="388"/>
      <c r="T2" s="388"/>
      <c r="U2" s="388"/>
      <c r="V2" s="388"/>
      <c r="AT2" s="24" t="s">
        <v>87</v>
      </c>
    </row>
    <row r="3" spans="1:70" ht="6.95" customHeight="1">
      <c r="B3" s="25"/>
      <c r="C3" s="26"/>
      <c r="D3" s="26"/>
      <c r="E3" s="26"/>
      <c r="F3" s="26"/>
      <c r="G3" s="26"/>
      <c r="H3" s="26"/>
      <c r="I3" s="116"/>
      <c r="J3" s="26"/>
      <c r="K3" s="27"/>
      <c r="AT3" s="24" t="s">
        <v>84</v>
      </c>
    </row>
    <row r="4" spans="1:70" ht="36.950000000000003" customHeight="1">
      <c r="B4" s="28"/>
      <c r="C4" s="29"/>
      <c r="D4" s="30" t="s">
        <v>96</v>
      </c>
      <c r="E4" s="29"/>
      <c r="F4" s="29"/>
      <c r="G4" s="29"/>
      <c r="H4" s="29"/>
      <c r="I4" s="117"/>
      <c r="J4" s="29"/>
      <c r="K4" s="31"/>
      <c r="M4" s="32" t="s">
        <v>12</v>
      </c>
      <c r="AT4" s="24" t="s">
        <v>6</v>
      </c>
    </row>
    <row r="5" spans="1:70" ht="6.95" customHeight="1">
      <c r="B5" s="28"/>
      <c r="C5" s="29"/>
      <c r="D5" s="29"/>
      <c r="E5" s="29"/>
      <c r="F5" s="29"/>
      <c r="G5" s="29"/>
      <c r="H5" s="29"/>
      <c r="I5" s="117"/>
      <c r="J5" s="29"/>
      <c r="K5" s="31"/>
    </row>
    <row r="6" spans="1:70">
      <c r="B6" s="28"/>
      <c r="C6" s="29"/>
      <c r="D6" s="37" t="s">
        <v>18</v>
      </c>
      <c r="E6" s="29"/>
      <c r="F6" s="29"/>
      <c r="G6" s="29"/>
      <c r="H6" s="29"/>
      <c r="I6" s="117"/>
      <c r="J6" s="29"/>
      <c r="K6" s="31"/>
    </row>
    <row r="7" spans="1:70" ht="22.5" customHeight="1">
      <c r="B7" s="28"/>
      <c r="C7" s="29"/>
      <c r="D7" s="29"/>
      <c r="E7" s="389" t="str">
        <f>'Rekapitulace stavby'!K6</f>
        <v>Splašková kanalizace Škudly a Lhota pod Přeloučí</v>
      </c>
      <c r="F7" s="390"/>
      <c r="G7" s="390"/>
      <c r="H7" s="390"/>
      <c r="I7" s="117"/>
      <c r="J7" s="29"/>
      <c r="K7" s="31"/>
    </row>
    <row r="8" spans="1:70" s="1" customFormat="1">
      <c r="B8" s="41"/>
      <c r="C8" s="42"/>
      <c r="D8" s="37" t="s">
        <v>97</v>
      </c>
      <c r="E8" s="42"/>
      <c r="F8" s="42"/>
      <c r="G8" s="42"/>
      <c r="H8" s="42"/>
      <c r="I8" s="118"/>
      <c r="J8" s="42"/>
      <c r="K8" s="45"/>
    </row>
    <row r="9" spans="1:70" s="1" customFormat="1" ht="36.950000000000003" customHeight="1">
      <c r="B9" s="41"/>
      <c r="C9" s="42"/>
      <c r="D9" s="42"/>
      <c r="E9" s="391" t="s">
        <v>704</v>
      </c>
      <c r="F9" s="392"/>
      <c r="G9" s="392"/>
      <c r="H9" s="392"/>
      <c r="I9" s="118"/>
      <c r="J9" s="42"/>
      <c r="K9" s="45"/>
    </row>
    <row r="10" spans="1:70" s="1" customFormat="1" ht="13.5">
      <c r="B10" s="41"/>
      <c r="C10" s="42"/>
      <c r="D10" s="42"/>
      <c r="E10" s="42"/>
      <c r="F10" s="42"/>
      <c r="G10" s="42"/>
      <c r="H10" s="42"/>
      <c r="I10" s="118"/>
      <c r="J10" s="42"/>
      <c r="K10" s="45"/>
    </row>
    <row r="11" spans="1:70" s="1" customFormat="1" ht="14.45" customHeight="1">
      <c r="B11" s="41"/>
      <c r="C11" s="42"/>
      <c r="D11" s="37" t="s">
        <v>21</v>
      </c>
      <c r="E11" s="42"/>
      <c r="F11" s="35" t="s">
        <v>22</v>
      </c>
      <c r="G11" s="42"/>
      <c r="H11" s="42"/>
      <c r="I11" s="119" t="s">
        <v>23</v>
      </c>
      <c r="J11" s="35" t="s">
        <v>24</v>
      </c>
      <c r="K11" s="45"/>
    </row>
    <row r="12" spans="1:70" s="1" customFormat="1" ht="14.45" customHeight="1">
      <c r="B12" s="41"/>
      <c r="C12" s="42"/>
      <c r="D12" s="37" t="s">
        <v>26</v>
      </c>
      <c r="E12" s="42"/>
      <c r="F12" s="35" t="s">
        <v>27</v>
      </c>
      <c r="G12" s="42"/>
      <c r="H12" s="42"/>
      <c r="I12" s="119" t="s">
        <v>28</v>
      </c>
      <c r="J12" s="120" t="str">
        <f>'Rekapitulace stavby'!AN8</f>
        <v>16.12.2015</v>
      </c>
      <c r="K12" s="45"/>
    </row>
    <row r="13" spans="1:70" s="1" customFormat="1" ht="10.9" customHeight="1">
      <c r="B13" s="41"/>
      <c r="C13" s="42"/>
      <c r="D13" s="42"/>
      <c r="E13" s="42"/>
      <c r="F13" s="42"/>
      <c r="G13" s="42"/>
      <c r="H13" s="42"/>
      <c r="I13" s="118"/>
      <c r="J13" s="42"/>
      <c r="K13" s="45"/>
    </row>
    <row r="14" spans="1:70" s="1" customFormat="1" ht="14.45" customHeight="1">
      <c r="B14" s="41"/>
      <c r="C14" s="42"/>
      <c r="D14" s="37" t="s">
        <v>32</v>
      </c>
      <c r="E14" s="42"/>
      <c r="F14" s="42"/>
      <c r="G14" s="42"/>
      <c r="H14" s="42"/>
      <c r="I14" s="119" t="s">
        <v>33</v>
      </c>
      <c r="J14" s="35" t="s">
        <v>24</v>
      </c>
      <c r="K14" s="45"/>
    </row>
    <row r="15" spans="1:70" s="1" customFormat="1" ht="18" customHeight="1">
      <c r="B15" s="41"/>
      <c r="C15" s="42"/>
      <c r="D15" s="42"/>
      <c r="E15" s="35" t="s">
        <v>34</v>
      </c>
      <c r="F15" s="42"/>
      <c r="G15" s="42"/>
      <c r="H15" s="42"/>
      <c r="I15" s="119" t="s">
        <v>35</v>
      </c>
      <c r="J15" s="35" t="s">
        <v>24</v>
      </c>
      <c r="K15" s="45"/>
    </row>
    <row r="16" spans="1:70" s="1" customFormat="1" ht="6.95" customHeight="1">
      <c r="B16" s="41"/>
      <c r="C16" s="42"/>
      <c r="D16" s="42"/>
      <c r="E16" s="42"/>
      <c r="F16" s="42"/>
      <c r="G16" s="42"/>
      <c r="H16" s="42"/>
      <c r="I16" s="118"/>
      <c r="J16" s="42"/>
      <c r="K16" s="45"/>
    </row>
    <row r="17" spans="2:11" s="1" customFormat="1" ht="14.45" customHeight="1">
      <c r="B17" s="41"/>
      <c r="C17" s="42"/>
      <c r="D17" s="37" t="s">
        <v>36</v>
      </c>
      <c r="E17" s="42"/>
      <c r="F17" s="42"/>
      <c r="G17" s="42"/>
      <c r="H17" s="42"/>
      <c r="I17" s="119" t="s">
        <v>33</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19" t="s">
        <v>35</v>
      </c>
      <c r="J18" s="35" t="str">
        <f>IF('Rekapitulace stavby'!AN14="Vyplň údaj","",IF('Rekapitulace stavby'!AN14="","",'Rekapitulace stavby'!AN14))</f>
        <v/>
      </c>
      <c r="K18" s="45"/>
    </row>
    <row r="19" spans="2:11" s="1" customFormat="1" ht="6.95" customHeight="1">
      <c r="B19" s="41"/>
      <c r="C19" s="42"/>
      <c r="D19" s="42"/>
      <c r="E19" s="42"/>
      <c r="F19" s="42"/>
      <c r="G19" s="42"/>
      <c r="H19" s="42"/>
      <c r="I19" s="118"/>
      <c r="J19" s="42"/>
      <c r="K19" s="45"/>
    </row>
    <row r="20" spans="2:11" s="1" customFormat="1" ht="14.45" customHeight="1">
      <c r="B20" s="41"/>
      <c r="C20" s="42"/>
      <c r="D20" s="37" t="s">
        <v>38</v>
      </c>
      <c r="E20" s="42"/>
      <c r="F20" s="42"/>
      <c r="G20" s="42"/>
      <c r="H20" s="42"/>
      <c r="I20" s="119" t="s">
        <v>33</v>
      </c>
      <c r="J20" s="35" t="s">
        <v>24</v>
      </c>
      <c r="K20" s="45"/>
    </row>
    <row r="21" spans="2:11" s="1" customFormat="1" ht="18" customHeight="1">
      <c r="B21" s="41"/>
      <c r="C21" s="42"/>
      <c r="D21" s="42"/>
      <c r="E21" s="35" t="s">
        <v>39</v>
      </c>
      <c r="F21" s="42"/>
      <c r="G21" s="42"/>
      <c r="H21" s="42"/>
      <c r="I21" s="119" t="s">
        <v>35</v>
      </c>
      <c r="J21" s="35" t="s">
        <v>24</v>
      </c>
      <c r="K21" s="45"/>
    </row>
    <row r="22" spans="2:11" s="1" customFormat="1" ht="6.95" customHeight="1">
      <c r="B22" s="41"/>
      <c r="C22" s="42"/>
      <c r="D22" s="42"/>
      <c r="E22" s="42"/>
      <c r="F22" s="42"/>
      <c r="G22" s="42"/>
      <c r="H22" s="42"/>
      <c r="I22" s="118"/>
      <c r="J22" s="42"/>
      <c r="K22" s="45"/>
    </row>
    <row r="23" spans="2:11" s="1" customFormat="1" ht="14.45" customHeight="1">
      <c r="B23" s="41"/>
      <c r="C23" s="42"/>
      <c r="D23" s="37" t="s">
        <v>40</v>
      </c>
      <c r="E23" s="42"/>
      <c r="F23" s="42"/>
      <c r="G23" s="42"/>
      <c r="H23" s="42"/>
      <c r="I23" s="118"/>
      <c r="J23" s="42"/>
      <c r="K23" s="45"/>
    </row>
    <row r="24" spans="2:11" s="6" customFormat="1" ht="22.5" customHeight="1">
      <c r="B24" s="121"/>
      <c r="C24" s="122"/>
      <c r="D24" s="122"/>
      <c r="E24" s="358" t="s">
        <v>24</v>
      </c>
      <c r="F24" s="358"/>
      <c r="G24" s="358"/>
      <c r="H24" s="358"/>
      <c r="I24" s="123"/>
      <c r="J24" s="122"/>
      <c r="K24" s="124"/>
    </row>
    <row r="25" spans="2:11" s="1" customFormat="1" ht="6.95" customHeight="1">
      <c r="B25" s="41"/>
      <c r="C25" s="42"/>
      <c r="D25" s="42"/>
      <c r="E25" s="42"/>
      <c r="F25" s="42"/>
      <c r="G25" s="42"/>
      <c r="H25" s="42"/>
      <c r="I25" s="118"/>
      <c r="J25" s="42"/>
      <c r="K25" s="45"/>
    </row>
    <row r="26" spans="2:11" s="1" customFormat="1" ht="6.95" customHeight="1">
      <c r="B26" s="41"/>
      <c r="C26" s="42"/>
      <c r="D26" s="85"/>
      <c r="E26" s="85"/>
      <c r="F26" s="85"/>
      <c r="G26" s="85"/>
      <c r="H26" s="85"/>
      <c r="I26" s="125"/>
      <c r="J26" s="85"/>
      <c r="K26" s="126"/>
    </row>
    <row r="27" spans="2:11" s="1" customFormat="1" ht="25.35" customHeight="1">
      <c r="B27" s="41"/>
      <c r="C27" s="42"/>
      <c r="D27" s="127" t="s">
        <v>41</v>
      </c>
      <c r="E27" s="42"/>
      <c r="F27" s="42"/>
      <c r="G27" s="42"/>
      <c r="H27" s="42"/>
      <c r="I27" s="118"/>
      <c r="J27" s="128">
        <f>ROUND(J85,2)</f>
        <v>0</v>
      </c>
      <c r="K27" s="45"/>
    </row>
    <row r="28" spans="2:11" s="1" customFormat="1" ht="6.95" customHeight="1">
      <c r="B28" s="41"/>
      <c r="C28" s="42"/>
      <c r="D28" s="85"/>
      <c r="E28" s="85"/>
      <c r="F28" s="85"/>
      <c r="G28" s="85"/>
      <c r="H28" s="85"/>
      <c r="I28" s="125"/>
      <c r="J28" s="85"/>
      <c r="K28" s="126"/>
    </row>
    <row r="29" spans="2:11" s="1" customFormat="1" ht="14.45" customHeight="1">
      <c r="B29" s="41"/>
      <c r="C29" s="42"/>
      <c r="D29" s="42"/>
      <c r="E29" s="42"/>
      <c r="F29" s="46" t="s">
        <v>43</v>
      </c>
      <c r="G29" s="42"/>
      <c r="H29" s="42"/>
      <c r="I29" s="129" t="s">
        <v>42</v>
      </c>
      <c r="J29" s="46" t="s">
        <v>44</v>
      </c>
      <c r="K29" s="45"/>
    </row>
    <row r="30" spans="2:11" s="1" customFormat="1" ht="14.45" customHeight="1">
      <c r="B30" s="41"/>
      <c r="C30" s="42"/>
      <c r="D30" s="49" t="s">
        <v>45</v>
      </c>
      <c r="E30" s="49" t="s">
        <v>46</v>
      </c>
      <c r="F30" s="130">
        <f>ROUND(SUM(BE85:BE615), 2)</f>
        <v>0</v>
      </c>
      <c r="G30" s="42"/>
      <c r="H30" s="42"/>
      <c r="I30" s="131">
        <v>0.21</v>
      </c>
      <c r="J30" s="130">
        <f>ROUND(ROUND((SUM(BE85:BE615)), 2)*I30, 2)</f>
        <v>0</v>
      </c>
      <c r="K30" s="45"/>
    </row>
    <row r="31" spans="2:11" s="1" customFormat="1" ht="14.45" customHeight="1">
      <c r="B31" s="41"/>
      <c r="C31" s="42"/>
      <c r="D31" s="42"/>
      <c r="E31" s="49" t="s">
        <v>47</v>
      </c>
      <c r="F31" s="130">
        <f>ROUND(SUM(BF85:BF615), 2)</f>
        <v>0</v>
      </c>
      <c r="G31" s="42"/>
      <c r="H31" s="42"/>
      <c r="I31" s="131">
        <v>0.15</v>
      </c>
      <c r="J31" s="130">
        <f>ROUND(ROUND((SUM(BF85:BF615)), 2)*I31, 2)</f>
        <v>0</v>
      </c>
      <c r="K31" s="45"/>
    </row>
    <row r="32" spans="2:11" s="1" customFormat="1" ht="14.45" hidden="1" customHeight="1">
      <c r="B32" s="41"/>
      <c r="C32" s="42"/>
      <c r="D32" s="42"/>
      <c r="E32" s="49" t="s">
        <v>48</v>
      </c>
      <c r="F32" s="130">
        <f>ROUND(SUM(BG85:BG615), 2)</f>
        <v>0</v>
      </c>
      <c r="G32" s="42"/>
      <c r="H32" s="42"/>
      <c r="I32" s="131">
        <v>0.21</v>
      </c>
      <c r="J32" s="130">
        <v>0</v>
      </c>
      <c r="K32" s="45"/>
    </row>
    <row r="33" spans="2:11" s="1" customFormat="1" ht="14.45" hidden="1" customHeight="1">
      <c r="B33" s="41"/>
      <c r="C33" s="42"/>
      <c r="D33" s="42"/>
      <c r="E33" s="49" t="s">
        <v>49</v>
      </c>
      <c r="F33" s="130">
        <f>ROUND(SUM(BH85:BH615), 2)</f>
        <v>0</v>
      </c>
      <c r="G33" s="42"/>
      <c r="H33" s="42"/>
      <c r="I33" s="131">
        <v>0.15</v>
      </c>
      <c r="J33" s="130">
        <v>0</v>
      </c>
      <c r="K33" s="45"/>
    </row>
    <row r="34" spans="2:11" s="1" customFormat="1" ht="14.45" hidden="1" customHeight="1">
      <c r="B34" s="41"/>
      <c r="C34" s="42"/>
      <c r="D34" s="42"/>
      <c r="E34" s="49" t="s">
        <v>50</v>
      </c>
      <c r="F34" s="130">
        <f>ROUND(SUM(BI85:BI615), 2)</f>
        <v>0</v>
      </c>
      <c r="G34" s="42"/>
      <c r="H34" s="42"/>
      <c r="I34" s="131">
        <v>0</v>
      </c>
      <c r="J34" s="130">
        <v>0</v>
      </c>
      <c r="K34" s="45"/>
    </row>
    <row r="35" spans="2:11" s="1" customFormat="1" ht="6.95" customHeight="1">
      <c r="B35" s="41"/>
      <c r="C35" s="42"/>
      <c r="D35" s="42"/>
      <c r="E35" s="42"/>
      <c r="F35" s="42"/>
      <c r="G35" s="42"/>
      <c r="H35" s="42"/>
      <c r="I35" s="118"/>
      <c r="J35" s="42"/>
      <c r="K35" s="45"/>
    </row>
    <row r="36" spans="2:11" s="1" customFormat="1" ht="25.35" customHeight="1">
      <c r="B36" s="41"/>
      <c r="C36" s="132"/>
      <c r="D36" s="133" t="s">
        <v>51</v>
      </c>
      <c r="E36" s="79"/>
      <c r="F36" s="79"/>
      <c r="G36" s="134" t="s">
        <v>52</v>
      </c>
      <c r="H36" s="135" t="s">
        <v>53</v>
      </c>
      <c r="I36" s="136"/>
      <c r="J36" s="137">
        <f>SUM(J27:J34)</f>
        <v>0</v>
      </c>
      <c r="K36" s="138"/>
    </row>
    <row r="37" spans="2:11" s="1" customFormat="1" ht="14.45" customHeight="1">
      <c r="B37" s="56"/>
      <c r="C37" s="57"/>
      <c r="D37" s="57"/>
      <c r="E37" s="57"/>
      <c r="F37" s="57"/>
      <c r="G37" s="57"/>
      <c r="H37" s="57"/>
      <c r="I37" s="139"/>
      <c r="J37" s="57"/>
      <c r="K37" s="58"/>
    </row>
    <row r="41" spans="2:11" s="1" customFormat="1" ht="6.95" customHeight="1">
      <c r="B41" s="140"/>
      <c r="C41" s="141"/>
      <c r="D41" s="141"/>
      <c r="E41" s="141"/>
      <c r="F41" s="141"/>
      <c r="G41" s="141"/>
      <c r="H41" s="141"/>
      <c r="I41" s="142"/>
      <c r="J41" s="141"/>
      <c r="K41" s="143"/>
    </row>
    <row r="42" spans="2:11" s="1" customFormat="1" ht="36.950000000000003" customHeight="1">
      <c r="B42" s="41"/>
      <c r="C42" s="30" t="s">
        <v>99</v>
      </c>
      <c r="D42" s="42"/>
      <c r="E42" s="42"/>
      <c r="F42" s="42"/>
      <c r="G42" s="42"/>
      <c r="H42" s="42"/>
      <c r="I42" s="118"/>
      <c r="J42" s="42"/>
      <c r="K42" s="45"/>
    </row>
    <row r="43" spans="2:11" s="1" customFormat="1" ht="6.95" customHeight="1">
      <c r="B43" s="41"/>
      <c r="C43" s="42"/>
      <c r="D43" s="42"/>
      <c r="E43" s="42"/>
      <c r="F43" s="42"/>
      <c r="G43" s="42"/>
      <c r="H43" s="42"/>
      <c r="I43" s="118"/>
      <c r="J43" s="42"/>
      <c r="K43" s="45"/>
    </row>
    <row r="44" spans="2:11" s="1" customFormat="1" ht="14.45" customHeight="1">
      <c r="B44" s="41"/>
      <c r="C44" s="37" t="s">
        <v>18</v>
      </c>
      <c r="D44" s="42"/>
      <c r="E44" s="42"/>
      <c r="F44" s="42"/>
      <c r="G44" s="42"/>
      <c r="H44" s="42"/>
      <c r="I44" s="118"/>
      <c r="J44" s="42"/>
      <c r="K44" s="45"/>
    </row>
    <row r="45" spans="2:11" s="1" customFormat="1" ht="22.5" customHeight="1">
      <c r="B45" s="41"/>
      <c r="C45" s="42"/>
      <c r="D45" s="42"/>
      <c r="E45" s="389" t="str">
        <f>E7</f>
        <v>Splašková kanalizace Škudly a Lhota pod Přeloučí</v>
      </c>
      <c r="F45" s="390"/>
      <c r="G45" s="390"/>
      <c r="H45" s="390"/>
      <c r="I45" s="118"/>
      <c r="J45" s="42"/>
      <c r="K45" s="45"/>
    </row>
    <row r="46" spans="2:11" s="1" customFormat="1" ht="14.45" customHeight="1">
      <c r="B46" s="41"/>
      <c r="C46" s="37" t="s">
        <v>97</v>
      </c>
      <c r="D46" s="42"/>
      <c r="E46" s="42"/>
      <c r="F46" s="42"/>
      <c r="G46" s="42"/>
      <c r="H46" s="42"/>
      <c r="I46" s="118"/>
      <c r="J46" s="42"/>
      <c r="K46" s="45"/>
    </row>
    <row r="47" spans="2:11" s="1" customFormat="1" ht="23.25" customHeight="1">
      <c r="B47" s="41"/>
      <c r="C47" s="42"/>
      <c r="D47" s="42"/>
      <c r="E47" s="391" t="str">
        <f>E9</f>
        <v>IO-02 - IO 02 - Splašková kanalizace Lhota pod Přeloučí</v>
      </c>
      <c r="F47" s="392"/>
      <c r="G47" s="392"/>
      <c r="H47" s="392"/>
      <c r="I47" s="118"/>
      <c r="J47" s="42"/>
      <c r="K47" s="45"/>
    </row>
    <row r="48" spans="2:11" s="1" customFormat="1" ht="6.95" customHeight="1">
      <c r="B48" s="41"/>
      <c r="C48" s="42"/>
      <c r="D48" s="42"/>
      <c r="E48" s="42"/>
      <c r="F48" s="42"/>
      <c r="G48" s="42"/>
      <c r="H48" s="42"/>
      <c r="I48" s="118"/>
      <c r="J48" s="42"/>
      <c r="K48" s="45"/>
    </row>
    <row r="49" spans="2:47" s="1" customFormat="1" ht="18" customHeight="1">
      <c r="B49" s="41"/>
      <c r="C49" s="37" t="s">
        <v>26</v>
      </c>
      <c r="D49" s="42"/>
      <c r="E49" s="42"/>
      <c r="F49" s="35" t="str">
        <f>F12</f>
        <v>k.ú. Škudly a Lhota pod Přeloučí</v>
      </c>
      <c r="G49" s="42"/>
      <c r="H49" s="42"/>
      <c r="I49" s="119" t="s">
        <v>28</v>
      </c>
      <c r="J49" s="120" t="str">
        <f>IF(J12="","",J12)</f>
        <v>16.12.2015</v>
      </c>
      <c r="K49" s="45"/>
    </row>
    <row r="50" spans="2:47" s="1" customFormat="1" ht="6.95" customHeight="1">
      <c r="B50" s="41"/>
      <c r="C50" s="42"/>
      <c r="D50" s="42"/>
      <c r="E50" s="42"/>
      <c r="F50" s="42"/>
      <c r="G50" s="42"/>
      <c r="H50" s="42"/>
      <c r="I50" s="118"/>
      <c r="J50" s="42"/>
      <c r="K50" s="45"/>
    </row>
    <row r="51" spans="2:47" s="1" customFormat="1">
      <c r="B51" s="41"/>
      <c r="C51" s="37" t="s">
        <v>32</v>
      </c>
      <c r="D51" s="42"/>
      <c r="E51" s="42"/>
      <c r="F51" s="35" t="str">
        <f>E15</f>
        <v>VaK Pardubice a.s., Teplého 2014, Pardubice 530 02</v>
      </c>
      <c r="G51" s="42"/>
      <c r="H51" s="42"/>
      <c r="I51" s="119" t="s">
        <v>38</v>
      </c>
      <c r="J51" s="35" t="str">
        <f>E21</f>
        <v>IKKO Hradec Králové, s.r.o., Bří. Štefanů 238, HK</v>
      </c>
      <c r="K51" s="45"/>
    </row>
    <row r="52" spans="2:47" s="1" customFormat="1" ht="14.45" customHeight="1">
      <c r="B52" s="41"/>
      <c r="C52" s="37" t="s">
        <v>36</v>
      </c>
      <c r="D52" s="42"/>
      <c r="E52" s="42"/>
      <c r="F52" s="35" t="str">
        <f>IF(E18="","",E18)</f>
        <v/>
      </c>
      <c r="G52" s="42"/>
      <c r="H52" s="42"/>
      <c r="I52" s="118"/>
      <c r="J52" s="42"/>
      <c r="K52" s="45"/>
    </row>
    <row r="53" spans="2:47" s="1" customFormat="1" ht="10.35" customHeight="1">
      <c r="B53" s="41"/>
      <c r="C53" s="42"/>
      <c r="D53" s="42"/>
      <c r="E53" s="42"/>
      <c r="F53" s="42"/>
      <c r="G53" s="42"/>
      <c r="H53" s="42"/>
      <c r="I53" s="118"/>
      <c r="J53" s="42"/>
      <c r="K53" s="45"/>
    </row>
    <row r="54" spans="2:47" s="1" customFormat="1" ht="29.25" customHeight="1">
      <c r="B54" s="41"/>
      <c r="C54" s="144" t="s">
        <v>100</v>
      </c>
      <c r="D54" s="132"/>
      <c r="E54" s="132"/>
      <c r="F54" s="132"/>
      <c r="G54" s="132"/>
      <c r="H54" s="132"/>
      <c r="I54" s="145"/>
      <c r="J54" s="146" t="s">
        <v>101</v>
      </c>
      <c r="K54" s="147"/>
    </row>
    <row r="55" spans="2:47" s="1" customFormat="1" ht="10.35" customHeight="1">
      <c r="B55" s="41"/>
      <c r="C55" s="42"/>
      <c r="D55" s="42"/>
      <c r="E55" s="42"/>
      <c r="F55" s="42"/>
      <c r="G55" s="42"/>
      <c r="H55" s="42"/>
      <c r="I55" s="118"/>
      <c r="J55" s="42"/>
      <c r="K55" s="45"/>
    </row>
    <row r="56" spans="2:47" s="1" customFormat="1" ht="29.25" customHeight="1">
      <c r="B56" s="41"/>
      <c r="C56" s="148" t="s">
        <v>102</v>
      </c>
      <c r="D56" s="42"/>
      <c r="E56" s="42"/>
      <c r="F56" s="42"/>
      <c r="G56" s="42"/>
      <c r="H56" s="42"/>
      <c r="I56" s="118"/>
      <c r="J56" s="128">
        <f>J85</f>
        <v>0</v>
      </c>
      <c r="K56" s="45"/>
      <c r="AU56" s="24" t="s">
        <v>103</v>
      </c>
    </row>
    <row r="57" spans="2:47" s="7" customFormat="1" ht="24.95" customHeight="1">
      <c r="B57" s="149"/>
      <c r="C57" s="150"/>
      <c r="D57" s="151" t="s">
        <v>104</v>
      </c>
      <c r="E57" s="152"/>
      <c r="F57" s="152"/>
      <c r="G57" s="152"/>
      <c r="H57" s="152"/>
      <c r="I57" s="153"/>
      <c r="J57" s="154">
        <f>J86</f>
        <v>0</v>
      </c>
      <c r="K57" s="155"/>
    </row>
    <row r="58" spans="2:47" s="8" customFormat="1" ht="19.899999999999999" customHeight="1">
      <c r="B58" s="156"/>
      <c r="C58" s="157"/>
      <c r="D58" s="158" t="s">
        <v>105</v>
      </c>
      <c r="E58" s="159"/>
      <c r="F58" s="159"/>
      <c r="G58" s="159"/>
      <c r="H58" s="159"/>
      <c r="I58" s="160"/>
      <c r="J58" s="161">
        <f>J87</f>
        <v>0</v>
      </c>
      <c r="K58" s="162"/>
    </row>
    <row r="59" spans="2:47" s="8" customFormat="1" ht="19.899999999999999" customHeight="1">
      <c r="B59" s="156"/>
      <c r="C59" s="157"/>
      <c r="D59" s="158" t="s">
        <v>106</v>
      </c>
      <c r="E59" s="159"/>
      <c r="F59" s="159"/>
      <c r="G59" s="159"/>
      <c r="H59" s="159"/>
      <c r="I59" s="160"/>
      <c r="J59" s="161">
        <f>J418</f>
        <v>0</v>
      </c>
      <c r="K59" s="162"/>
    </row>
    <row r="60" spans="2:47" s="8" customFormat="1" ht="19.899999999999999" customHeight="1">
      <c r="B60" s="156"/>
      <c r="C60" s="157"/>
      <c r="D60" s="158" t="s">
        <v>107</v>
      </c>
      <c r="E60" s="159"/>
      <c r="F60" s="159"/>
      <c r="G60" s="159"/>
      <c r="H60" s="159"/>
      <c r="I60" s="160"/>
      <c r="J60" s="161">
        <f>J451</f>
        <v>0</v>
      </c>
      <c r="K60" s="162"/>
    </row>
    <row r="61" spans="2:47" s="8" customFormat="1" ht="19.899999999999999" customHeight="1">
      <c r="B61" s="156"/>
      <c r="C61" s="157"/>
      <c r="D61" s="158" t="s">
        <v>108</v>
      </c>
      <c r="E61" s="159"/>
      <c r="F61" s="159"/>
      <c r="G61" s="159"/>
      <c r="H61" s="159"/>
      <c r="I61" s="160"/>
      <c r="J61" s="161">
        <f>J466</f>
        <v>0</v>
      </c>
      <c r="K61" s="162"/>
    </row>
    <row r="62" spans="2:47" s="8" customFormat="1" ht="19.899999999999999" customHeight="1">
      <c r="B62" s="156"/>
      <c r="C62" s="157"/>
      <c r="D62" s="158" t="s">
        <v>109</v>
      </c>
      <c r="E62" s="159"/>
      <c r="F62" s="159"/>
      <c r="G62" s="159"/>
      <c r="H62" s="159"/>
      <c r="I62" s="160"/>
      <c r="J62" s="161">
        <f>J525</f>
        <v>0</v>
      </c>
      <c r="K62" s="162"/>
    </row>
    <row r="63" spans="2:47" s="8" customFormat="1" ht="19.899999999999999" customHeight="1">
      <c r="B63" s="156"/>
      <c r="C63" s="157"/>
      <c r="D63" s="158" t="s">
        <v>110</v>
      </c>
      <c r="E63" s="159"/>
      <c r="F63" s="159"/>
      <c r="G63" s="159"/>
      <c r="H63" s="159"/>
      <c r="I63" s="160"/>
      <c r="J63" s="161">
        <f>J588</f>
        <v>0</v>
      </c>
      <c r="K63" s="162"/>
    </row>
    <row r="64" spans="2:47" s="8" customFormat="1" ht="19.899999999999999" customHeight="1">
      <c r="B64" s="156"/>
      <c r="C64" s="157"/>
      <c r="D64" s="158" t="s">
        <v>111</v>
      </c>
      <c r="E64" s="159"/>
      <c r="F64" s="159"/>
      <c r="G64" s="159"/>
      <c r="H64" s="159"/>
      <c r="I64" s="160"/>
      <c r="J64" s="161">
        <f>J601</f>
        <v>0</v>
      </c>
      <c r="K64" s="162"/>
    </row>
    <row r="65" spans="2:12" s="8" customFormat="1" ht="19.899999999999999" customHeight="1">
      <c r="B65" s="156"/>
      <c r="C65" s="157"/>
      <c r="D65" s="158" t="s">
        <v>112</v>
      </c>
      <c r="E65" s="159"/>
      <c r="F65" s="159"/>
      <c r="G65" s="159"/>
      <c r="H65" s="159"/>
      <c r="I65" s="160"/>
      <c r="J65" s="161">
        <f>J613</f>
        <v>0</v>
      </c>
      <c r="K65" s="162"/>
    </row>
    <row r="66" spans="2:12" s="1" customFormat="1" ht="21.75" customHeight="1">
      <c r="B66" s="41"/>
      <c r="C66" s="42"/>
      <c r="D66" s="42"/>
      <c r="E66" s="42"/>
      <c r="F66" s="42"/>
      <c r="G66" s="42"/>
      <c r="H66" s="42"/>
      <c r="I66" s="118"/>
      <c r="J66" s="42"/>
      <c r="K66" s="45"/>
    </row>
    <row r="67" spans="2:12" s="1" customFormat="1" ht="6.95" customHeight="1">
      <c r="B67" s="56"/>
      <c r="C67" s="57"/>
      <c r="D67" s="57"/>
      <c r="E67" s="57"/>
      <c r="F67" s="57"/>
      <c r="G67" s="57"/>
      <c r="H67" s="57"/>
      <c r="I67" s="139"/>
      <c r="J67" s="57"/>
      <c r="K67" s="58"/>
    </row>
    <row r="71" spans="2:12" s="1" customFormat="1" ht="6.95" customHeight="1">
      <c r="B71" s="59"/>
      <c r="C71" s="60"/>
      <c r="D71" s="60"/>
      <c r="E71" s="60"/>
      <c r="F71" s="60"/>
      <c r="G71" s="60"/>
      <c r="H71" s="60"/>
      <c r="I71" s="142"/>
      <c r="J71" s="60"/>
      <c r="K71" s="60"/>
      <c r="L71" s="61"/>
    </row>
    <row r="72" spans="2:12" s="1" customFormat="1" ht="36.950000000000003" customHeight="1">
      <c r="B72" s="41"/>
      <c r="C72" s="62" t="s">
        <v>113</v>
      </c>
      <c r="D72" s="63"/>
      <c r="E72" s="63"/>
      <c r="F72" s="63"/>
      <c r="G72" s="63"/>
      <c r="H72" s="63"/>
      <c r="I72" s="163"/>
      <c r="J72" s="63"/>
      <c r="K72" s="63"/>
      <c r="L72" s="61"/>
    </row>
    <row r="73" spans="2:12" s="1" customFormat="1" ht="6.95" customHeight="1">
      <c r="B73" s="41"/>
      <c r="C73" s="63"/>
      <c r="D73" s="63"/>
      <c r="E73" s="63"/>
      <c r="F73" s="63"/>
      <c r="G73" s="63"/>
      <c r="H73" s="63"/>
      <c r="I73" s="163"/>
      <c r="J73" s="63"/>
      <c r="K73" s="63"/>
      <c r="L73" s="61"/>
    </row>
    <row r="74" spans="2:12" s="1" customFormat="1" ht="14.45" customHeight="1">
      <c r="B74" s="41"/>
      <c r="C74" s="65" t="s">
        <v>18</v>
      </c>
      <c r="D74" s="63"/>
      <c r="E74" s="63"/>
      <c r="F74" s="63"/>
      <c r="G74" s="63"/>
      <c r="H74" s="63"/>
      <c r="I74" s="163"/>
      <c r="J74" s="63"/>
      <c r="K74" s="63"/>
      <c r="L74" s="61"/>
    </row>
    <row r="75" spans="2:12" s="1" customFormat="1" ht="22.5" customHeight="1">
      <c r="B75" s="41"/>
      <c r="C75" s="63"/>
      <c r="D75" s="63"/>
      <c r="E75" s="393" t="str">
        <f>E7</f>
        <v>Splašková kanalizace Škudly a Lhota pod Přeloučí</v>
      </c>
      <c r="F75" s="394"/>
      <c r="G75" s="394"/>
      <c r="H75" s="394"/>
      <c r="I75" s="163"/>
      <c r="J75" s="63"/>
      <c r="K75" s="63"/>
      <c r="L75" s="61"/>
    </row>
    <row r="76" spans="2:12" s="1" customFormat="1" ht="14.45" customHeight="1">
      <c r="B76" s="41"/>
      <c r="C76" s="65" t="s">
        <v>97</v>
      </c>
      <c r="D76" s="63"/>
      <c r="E76" s="63"/>
      <c r="F76" s="63"/>
      <c r="G76" s="63"/>
      <c r="H76" s="63"/>
      <c r="I76" s="163"/>
      <c r="J76" s="63"/>
      <c r="K76" s="63"/>
      <c r="L76" s="61"/>
    </row>
    <row r="77" spans="2:12" s="1" customFormat="1" ht="23.25" customHeight="1">
      <c r="B77" s="41"/>
      <c r="C77" s="63"/>
      <c r="D77" s="63"/>
      <c r="E77" s="369" t="str">
        <f>E9</f>
        <v>IO-02 - IO 02 - Splašková kanalizace Lhota pod Přeloučí</v>
      </c>
      <c r="F77" s="395"/>
      <c r="G77" s="395"/>
      <c r="H77" s="395"/>
      <c r="I77" s="163"/>
      <c r="J77" s="63"/>
      <c r="K77" s="63"/>
      <c r="L77" s="61"/>
    </row>
    <row r="78" spans="2:12" s="1" customFormat="1" ht="6.95" customHeight="1">
      <c r="B78" s="41"/>
      <c r="C78" s="63"/>
      <c r="D78" s="63"/>
      <c r="E78" s="63"/>
      <c r="F78" s="63"/>
      <c r="G78" s="63"/>
      <c r="H78" s="63"/>
      <c r="I78" s="163"/>
      <c r="J78" s="63"/>
      <c r="K78" s="63"/>
      <c r="L78" s="61"/>
    </row>
    <row r="79" spans="2:12" s="1" customFormat="1" ht="18" customHeight="1">
      <c r="B79" s="41"/>
      <c r="C79" s="65" t="s">
        <v>26</v>
      </c>
      <c r="D79" s="63"/>
      <c r="E79" s="63"/>
      <c r="F79" s="164" t="str">
        <f>F12</f>
        <v>k.ú. Škudly a Lhota pod Přeloučí</v>
      </c>
      <c r="G79" s="63"/>
      <c r="H79" s="63"/>
      <c r="I79" s="165" t="s">
        <v>28</v>
      </c>
      <c r="J79" s="73" t="str">
        <f>IF(J12="","",J12)</f>
        <v>16.12.2015</v>
      </c>
      <c r="K79" s="63"/>
      <c r="L79" s="61"/>
    </row>
    <row r="80" spans="2:12" s="1" customFormat="1" ht="6.95" customHeight="1">
      <c r="B80" s="41"/>
      <c r="C80" s="63"/>
      <c r="D80" s="63"/>
      <c r="E80" s="63"/>
      <c r="F80" s="63"/>
      <c r="G80" s="63"/>
      <c r="H80" s="63"/>
      <c r="I80" s="163"/>
      <c r="J80" s="63"/>
      <c r="K80" s="63"/>
      <c r="L80" s="61"/>
    </row>
    <row r="81" spans="2:65" s="1" customFormat="1">
      <c r="B81" s="41"/>
      <c r="C81" s="65" t="s">
        <v>32</v>
      </c>
      <c r="D81" s="63"/>
      <c r="E81" s="63"/>
      <c r="F81" s="164" t="str">
        <f>E15</f>
        <v>VaK Pardubice a.s., Teplého 2014, Pardubice 530 02</v>
      </c>
      <c r="G81" s="63"/>
      <c r="H81" s="63"/>
      <c r="I81" s="165" t="s">
        <v>38</v>
      </c>
      <c r="J81" s="164" t="str">
        <f>E21</f>
        <v>IKKO Hradec Králové, s.r.o., Bří. Štefanů 238, HK</v>
      </c>
      <c r="K81" s="63"/>
      <c r="L81" s="61"/>
    </row>
    <row r="82" spans="2:65" s="1" customFormat="1" ht="14.45" customHeight="1">
      <c r="B82" s="41"/>
      <c r="C82" s="65" t="s">
        <v>36</v>
      </c>
      <c r="D82" s="63"/>
      <c r="E82" s="63"/>
      <c r="F82" s="164" t="str">
        <f>IF(E18="","",E18)</f>
        <v/>
      </c>
      <c r="G82" s="63"/>
      <c r="H82" s="63"/>
      <c r="I82" s="163"/>
      <c r="J82" s="63"/>
      <c r="K82" s="63"/>
      <c r="L82" s="61"/>
    </row>
    <row r="83" spans="2:65" s="1" customFormat="1" ht="10.35" customHeight="1">
      <c r="B83" s="41"/>
      <c r="C83" s="63"/>
      <c r="D83" s="63"/>
      <c r="E83" s="63"/>
      <c r="F83" s="63"/>
      <c r="G83" s="63"/>
      <c r="H83" s="63"/>
      <c r="I83" s="163"/>
      <c r="J83" s="63"/>
      <c r="K83" s="63"/>
      <c r="L83" s="61"/>
    </row>
    <row r="84" spans="2:65" s="9" customFormat="1" ht="29.25" customHeight="1">
      <c r="B84" s="166"/>
      <c r="C84" s="167" t="s">
        <v>114</v>
      </c>
      <c r="D84" s="168" t="s">
        <v>60</v>
      </c>
      <c r="E84" s="168" t="s">
        <v>56</v>
      </c>
      <c r="F84" s="168" t="s">
        <v>115</v>
      </c>
      <c r="G84" s="168" t="s">
        <v>116</v>
      </c>
      <c r="H84" s="168" t="s">
        <v>117</v>
      </c>
      <c r="I84" s="169" t="s">
        <v>118</v>
      </c>
      <c r="J84" s="168" t="s">
        <v>101</v>
      </c>
      <c r="K84" s="170" t="s">
        <v>119</v>
      </c>
      <c r="L84" s="171"/>
      <c r="M84" s="81" t="s">
        <v>120</v>
      </c>
      <c r="N84" s="82" t="s">
        <v>45</v>
      </c>
      <c r="O84" s="82" t="s">
        <v>121</v>
      </c>
      <c r="P84" s="82" t="s">
        <v>122</v>
      </c>
      <c r="Q84" s="82" t="s">
        <v>123</v>
      </c>
      <c r="R84" s="82" t="s">
        <v>124</v>
      </c>
      <c r="S84" s="82" t="s">
        <v>125</v>
      </c>
      <c r="T84" s="83" t="s">
        <v>126</v>
      </c>
    </row>
    <row r="85" spans="2:65" s="1" customFormat="1" ht="29.25" customHeight="1">
      <c r="B85" s="41"/>
      <c r="C85" s="87" t="s">
        <v>102</v>
      </c>
      <c r="D85" s="63"/>
      <c r="E85" s="63"/>
      <c r="F85" s="63"/>
      <c r="G85" s="63"/>
      <c r="H85" s="63"/>
      <c r="I85" s="163"/>
      <c r="J85" s="172">
        <f>BK85</f>
        <v>0</v>
      </c>
      <c r="K85" s="63"/>
      <c r="L85" s="61"/>
      <c r="M85" s="84"/>
      <c r="N85" s="85"/>
      <c r="O85" s="85"/>
      <c r="P85" s="173">
        <f>P86</f>
        <v>0</v>
      </c>
      <c r="Q85" s="85"/>
      <c r="R85" s="173">
        <f>R86</f>
        <v>902.58112337</v>
      </c>
      <c r="S85" s="85"/>
      <c r="T85" s="174">
        <f>T86</f>
        <v>1169.174</v>
      </c>
      <c r="AT85" s="24" t="s">
        <v>74</v>
      </c>
      <c r="AU85" s="24" t="s">
        <v>103</v>
      </c>
      <c r="BK85" s="175">
        <f>BK86</f>
        <v>0</v>
      </c>
    </row>
    <row r="86" spans="2:65" s="10" customFormat="1" ht="37.35" customHeight="1">
      <c r="B86" s="176"/>
      <c r="C86" s="177"/>
      <c r="D86" s="178" t="s">
        <v>74</v>
      </c>
      <c r="E86" s="179" t="s">
        <v>127</v>
      </c>
      <c r="F86" s="179" t="s">
        <v>127</v>
      </c>
      <c r="G86" s="177"/>
      <c r="H86" s="177"/>
      <c r="I86" s="180"/>
      <c r="J86" s="181">
        <f>BK86</f>
        <v>0</v>
      </c>
      <c r="K86" s="177"/>
      <c r="L86" s="182"/>
      <c r="M86" s="183"/>
      <c r="N86" s="184"/>
      <c r="O86" s="184"/>
      <c r="P86" s="185">
        <f>P87+P418+P451+P466+P525+P588+P601+P613</f>
        <v>0</v>
      </c>
      <c r="Q86" s="184"/>
      <c r="R86" s="185">
        <f>R87+R418+R451+R466+R525+R588+R601+R613</f>
        <v>902.58112337</v>
      </c>
      <c r="S86" s="184"/>
      <c r="T86" s="186">
        <f>T87+T418+T451+T466+T525+T588+T601+T613</f>
        <v>1169.174</v>
      </c>
      <c r="AR86" s="187" t="s">
        <v>25</v>
      </c>
      <c r="AT86" s="188" t="s">
        <v>74</v>
      </c>
      <c r="AU86" s="188" t="s">
        <v>75</v>
      </c>
      <c r="AY86" s="187" t="s">
        <v>128</v>
      </c>
      <c r="BK86" s="189">
        <f>BK87+BK418+BK451+BK466+BK525+BK588+BK601+BK613</f>
        <v>0</v>
      </c>
    </row>
    <row r="87" spans="2:65" s="10" customFormat="1" ht="19.899999999999999" customHeight="1">
      <c r="B87" s="176"/>
      <c r="C87" s="177"/>
      <c r="D87" s="190" t="s">
        <v>74</v>
      </c>
      <c r="E87" s="191" t="s">
        <v>25</v>
      </c>
      <c r="F87" s="191" t="s">
        <v>129</v>
      </c>
      <c r="G87" s="177"/>
      <c r="H87" s="177"/>
      <c r="I87" s="180"/>
      <c r="J87" s="192">
        <f>BK87</f>
        <v>0</v>
      </c>
      <c r="K87" s="177"/>
      <c r="L87" s="182"/>
      <c r="M87" s="183"/>
      <c r="N87" s="184"/>
      <c r="O87" s="184"/>
      <c r="P87" s="185">
        <f>SUM(P88:P417)</f>
        <v>0</v>
      </c>
      <c r="Q87" s="184"/>
      <c r="R87" s="185">
        <f>SUM(R88:R417)</f>
        <v>19.244239889999999</v>
      </c>
      <c r="S87" s="184"/>
      <c r="T87" s="186">
        <f>SUM(T88:T417)</f>
        <v>1169.174</v>
      </c>
      <c r="AR87" s="187" t="s">
        <v>25</v>
      </c>
      <c r="AT87" s="188" t="s">
        <v>74</v>
      </c>
      <c r="AU87" s="188" t="s">
        <v>25</v>
      </c>
      <c r="AY87" s="187" t="s">
        <v>128</v>
      </c>
      <c r="BK87" s="189">
        <f>SUM(BK88:BK417)</f>
        <v>0</v>
      </c>
    </row>
    <row r="88" spans="2:65" s="1" customFormat="1" ht="69.75" customHeight="1">
      <c r="B88" s="41"/>
      <c r="C88" s="193" t="s">
        <v>25</v>
      </c>
      <c r="D88" s="193" t="s">
        <v>130</v>
      </c>
      <c r="E88" s="194" t="s">
        <v>131</v>
      </c>
      <c r="F88" s="195" t="s">
        <v>132</v>
      </c>
      <c r="G88" s="196" t="s">
        <v>133</v>
      </c>
      <c r="H88" s="197">
        <v>227.7</v>
      </c>
      <c r="I88" s="198"/>
      <c r="J88" s="199">
        <f>ROUND(I88*H88,2)</f>
        <v>0</v>
      </c>
      <c r="K88" s="195" t="s">
        <v>134</v>
      </c>
      <c r="L88" s="61"/>
      <c r="M88" s="200" t="s">
        <v>24</v>
      </c>
      <c r="N88" s="201" t="s">
        <v>46</v>
      </c>
      <c r="O88" s="42"/>
      <c r="P88" s="202">
        <f>O88*H88</f>
        <v>0</v>
      </c>
      <c r="Q88" s="202">
        <v>0</v>
      </c>
      <c r="R88" s="202">
        <f>Q88*H88</f>
        <v>0</v>
      </c>
      <c r="S88" s="202">
        <v>0.40799999999999997</v>
      </c>
      <c r="T88" s="203">
        <f>S88*H88</f>
        <v>92.901599999999988</v>
      </c>
      <c r="AR88" s="24" t="s">
        <v>135</v>
      </c>
      <c r="AT88" s="24" t="s">
        <v>130</v>
      </c>
      <c r="AU88" s="24" t="s">
        <v>84</v>
      </c>
      <c r="AY88" s="24" t="s">
        <v>128</v>
      </c>
      <c r="BE88" s="204">
        <f>IF(N88="základní",J88,0)</f>
        <v>0</v>
      </c>
      <c r="BF88" s="204">
        <f>IF(N88="snížená",J88,0)</f>
        <v>0</v>
      </c>
      <c r="BG88" s="204">
        <f>IF(N88="zákl. přenesená",J88,0)</f>
        <v>0</v>
      </c>
      <c r="BH88" s="204">
        <f>IF(N88="sníž. přenesená",J88,0)</f>
        <v>0</v>
      </c>
      <c r="BI88" s="204">
        <f>IF(N88="nulová",J88,0)</f>
        <v>0</v>
      </c>
      <c r="BJ88" s="24" t="s">
        <v>25</v>
      </c>
      <c r="BK88" s="204">
        <f>ROUND(I88*H88,2)</f>
        <v>0</v>
      </c>
      <c r="BL88" s="24" t="s">
        <v>135</v>
      </c>
      <c r="BM88" s="24" t="s">
        <v>705</v>
      </c>
    </row>
    <row r="89" spans="2:65" s="1" customFormat="1" ht="175.5">
      <c r="B89" s="41"/>
      <c r="C89" s="63"/>
      <c r="D89" s="205" t="s">
        <v>137</v>
      </c>
      <c r="E89" s="63"/>
      <c r="F89" s="206" t="s">
        <v>138</v>
      </c>
      <c r="G89" s="63"/>
      <c r="H89" s="63"/>
      <c r="I89" s="163"/>
      <c r="J89" s="63"/>
      <c r="K89" s="63"/>
      <c r="L89" s="61"/>
      <c r="M89" s="207"/>
      <c r="N89" s="42"/>
      <c r="O89" s="42"/>
      <c r="P89" s="42"/>
      <c r="Q89" s="42"/>
      <c r="R89" s="42"/>
      <c r="S89" s="42"/>
      <c r="T89" s="78"/>
      <c r="AT89" s="24" t="s">
        <v>137</v>
      </c>
      <c r="AU89" s="24" t="s">
        <v>84</v>
      </c>
    </row>
    <row r="90" spans="2:65" s="11" customFormat="1" ht="13.5">
      <c r="B90" s="208"/>
      <c r="C90" s="209"/>
      <c r="D90" s="205" t="s">
        <v>141</v>
      </c>
      <c r="E90" s="210" t="s">
        <v>24</v>
      </c>
      <c r="F90" s="211" t="s">
        <v>142</v>
      </c>
      <c r="G90" s="209"/>
      <c r="H90" s="212" t="s">
        <v>24</v>
      </c>
      <c r="I90" s="213"/>
      <c r="J90" s="209"/>
      <c r="K90" s="209"/>
      <c r="L90" s="214"/>
      <c r="M90" s="215"/>
      <c r="N90" s="216"/>
      <c r="O90" s="216"/>
      <c r="P90" s="216"/>
      <c r="Q90" s="216"/>
      <c r="R90" s="216"/>
      <c r="S90" s="216"/>
      <c r="T90" s="217"/>
      <c r="AT90" s="218" t="s">
        <v>141</v>
      </c>
      <c r="AU90" s="218" t="s">
        <v>84</v>
      </c>
      <c r="AV90" s="11" t="s">
        <v>25</v>
      </c>
      <c r="AW90" s="11" t="s">
        <v>143</v>
      </c>
      <c r="AX90" s="11" t="s">
        <v>75</v>
      </c>
      <c r="AY90" s="218" t="s">
        <v>128</v>
      </c>
    </row>
    <row r="91" spans="2:65" s="12" customFormat="1" ht="13.5">
      <c r="B91" s="219"/>
      <c r="C91" s="220"/>
      <c r="D91" s="221" t="s">
        <v>141</v>
      </c>
      <c r="E91" s="222" t="s">
        <v>24</v>
      </c>
      <c r="F91" s="223" t="s">
        <v>706</v>
      </c>
      <c r="G91" s="220"/>
      <c r="H91" s="224">
        <v>227.7</v>
      </c>
      <c r="I91" s="225"/>
      <c r="J91" s="220"/>
      <c r="K91" s="220"/>
      <c r="L91" s="226"/>
      <c r="M91" s="227"/>
      <c r="N91" s="228"/>
      <c r="O91" s="228"/>
      <c r="P91" s="228"/>
      <c r="Q91" s="228"/>
      <c r="R91" s="228"/>
      <c r="S91" s="228"/>
      <c r="T91" s="229"/>
      <c r="AT91" s="230" t="s">
        <v>141</v>
      </c>
      <c r="AU91" s="230" t="s">
        <v>84</v>
      </c>
      <c r="AV91" s="12" t="s">
        <v>84</v>
      </c>
      <c r="AW91" s="12" t="s">
        <v>143</v>
      </c>
      <c r="AX91" s="12" t="s">
        <v>25</v>
      </c>
      <c r="AY91" s="230" t="s">
        <v>128</v>
      </c>
    </row>
    <row r="92" spans="2:65" s="1" customFormat="1" ht="44.25" customHeight="1">
      <c r="B92" s="41"/>
      <c r="C92" s="193" t="s">
        <v>84</v>
      </c>
      <c r="D92" s="193" t="s">
        <v>130</v>
      </c>
      <c r="E92" s="194" t="s">
        <v>145</v>
      </c>
      <c r="F92" s="195" t="s">
        <v>146</v>
      </c>
      <c r="G92" s="196" t="s">
        <v>133</v>
      </c>
      <c r="H92" s="197">
        <v>1145.9000000000001</v>
      </c>
      <c r="I92" s="198"/>
      <c r="J92" s="199">
        <f>ROUND(I92*H92,2)</f>
        <v>0</v>
      </c>
      <c r="K92" s="195" t="s">
        <v>134</v>
      </c>
      <c r="L92" s="61"/>
      <c r="M92" s="200" t="s">
        <v>24</v>
      </c>
      <c r="N92" s="201" t="s">
        <v>46</v>
      </c>
      <c r="O92" s="42"/>
      <c r="P92" s="202">
        <f>O92*H92</f>
        <v>0</v>
      </c>
      <c r="Q92" s="202">
        <v>0</v>
      </c>
      <c r="R92" s="202">
        <f>Q92*H92</f>
        <v>0</v>
      </c>
      <c r="S92" s="202">
        <v>0.23499999999999999</v>
      </c>
      <c r="T92" s="203">
        <f>S92*H92</f>
        <v>269.28649999999999</v>
      </c>
      <c r="AR92" s="24" t="s">
        <v>135</v>
      </c>
      <c r="AT92" s="24" t="s">
        <v>130</v>
      </c>
      <c r="AU92" s="24" t="s">
        <v>84</v>
      </c>
      <c r="AY92" s="24" t="s">
        <v>128</v>
      </c>
      <c r="BE92" s="204">
        <f>IF(N92="základní",J92,0)</f>
        <v>0</v>
      </c>
      <c r="BF92" s="204">
        <f>IF(N92="snížená",J92,0)</f>
        <v>0</v>
      </c>
      <c r="BG92" s="204">
        <f>IF(N92="zákl. přenesená",J92,0)</f>
        <v>0</v>
      </c>
      <c r="BH92" s="204">
        <f>IF(N92="sníž. přenesená",J92,0)</f>
        <v>0</v>
      </c>
      <c r="BI92" s="204">
        <f>IF(N92="nulová",J92,0)</f>
        <v>0</v>
      </c>
      <c r="BJ92" s="24" t="s">
        <v>25</v>
      </c>
      <c r="BK92" s="204">
        <f>ROUND(I92*H92,2)</f>
        <v>0</v>
      </c>
      <c r="BL92" s="24" t="s">
        <v>135</v>
      </c>
      <c r="BM92" s="24" t="s">
        <v>707</v>
      </c>
    </row>
    <row r="93" spans="2:65" s="1" customFormat="1" ht="256.5">
      <c r="B93" s="41"/>
      <c r="C93" s="63"/>
      <c r="D93" s="205" t="s">
        <v>137</v>
      </c>
      <c r="E93" s="63"/>
      <c r="F93" s="206" t="s">
        <v>148</v>
      </c>
      <c r="G93" s="63"/>
      <c r="H93" s="63"/>
      <c r="I93" s="163"/>
      <c r="J93" s="63"/>
      <c r="K93" s="63"/>
      <c r="L93" s="61"/>
      <c r="M93" s="207"/>
      <c r="N93" s="42"/>
      <c r="O93" s="42"/>
      <c r="P93" s="42"/>
      <c r="Q93" s="42"/>
      <c r="R93" s="42"/>
      <c r="S93" s="42"/>
      <c r="T93" s="78"/>
      <c r="AT93" s="24" t="s">
        <v>137</v>
      </c>
      <c r="AU93" s="24" t="s">
        <v>84</v>
      </c>
    </row>
    <row r="94" spans="2:65" s="11" customFormat="1" ht="13.5">
      <c r="B94" s="208"/>
      <c r="C94" s="209"/>
      <c r="D94" s="205" t="s">
        <v>141</v>
      </c>
      <c r="E94" s="210" t="s">
        <v>24</v>
      </c>
      <c r="F94" s="211" t="s">
        <v>149</v>
      </c>
      <c r="G94" s="209"/>
      <c r="H94" s="212" t="s">
        <v>24</v>
      </c>
      <c r="I94" s="213"/>
      <c r="J94" s="209"/>
      <c r="K94" s="209"/>
      <c r="L94" s="214"/>
      <c r="M94" s="215"/>
      <c r="N94" s="216"/>
      <c r="O94" s="216"/>
      <c r="P94" s="216"/>
      <c r="Q94" s="216"/>
      <c r="R94" s="216"/>
      <c r="S94" s="216"/>
      <c r="T94" s="217"/>
      <c r="AT94" s="218" t="s">
        <v>141</v>
      </c>
      <c r="AU94" s="218" t="s">
        <v>84</v>
      </c>
      <c r="AV94" s="11" t="s">
        <v>25</v>
      </c>
      <c r="AW94" s="11" t="s">
        <v>143</v>
      </c>
      <c r="AX94" s="11" t="s">
        <v>75</v>
      </c>
      <c r="AY94" s="218" t="s">
        <v>128</v>
      </c>
    </row>
    <row r="95" spans="2:65" s="12" customFormat="1" ht="13.5">
      <c r="B95" s="219"/>
      <c r="C95" s="220"/>
      <c r="D95" s="205" t="s">
        <v>141</v>
      </c>
      <c r="E95" s="231" t="s">
        <v>24</v>
      </c>
      <c r="F95" s="232" t="s">
        <v>708</v>
      </c>
      <c r="G95" s="220"/>
      <c r="H95" s="233">
        <v>194.3</v>
      </c>
      <c r="I95" s="225"/>
      <c r="J95" s="220"/>
      <c r="K95" s="220"/>
      <c r="L95" s="226"/>
      <c r="M95" s="227"/>
      <c r="N95" s="228"/>
      <c r="O95" s="228"/>
      <c r="P95" s="228"/>
      <c r="Q95" s="228"/>
      <c r="R95" s="228"/>
      <c r="S95" s="228"/>
      <c r="T95" s="229"/>
      <c r="AT95" s="230" t="s">
        <v>141</v>
      </c>
      <c r="AU95" s="230" t="s">
        <v>84</v>
      </c>
      <c r="AV95" s="12" t="s">
        <v>84</v>
      </c>
      <c r="AW95" s="12" t="s">
        <v>143</v>
      </c>
      <c r="AX95" s="12" t="s">
        <v>75</v>
      </c>
      <c r="AY95" s="230" t="s">
        <v>128</v>
      </c>
    </row>
    <row r="96" spans="2:65" s="12" customFormat="1" ht="13.5">
      <c r="B96" s="219"/>
      <c r="C96" s="220"/>
      <c r="D96" s="205" t="s">
        <v>141</v>
      </c>
      <c r="E96" s="231" t="s">
        <v>24</v>
      </c>
      <c r="F96" s="232" t="s">
        <v>709</v>
      </c>
      <c r="G96" s="220"/>
      <c r="H96" s="233">
        <v>151.6</v>
      </c>
      <c r="I96" s="225"/>
      <c r="J96" s="220"/>
      <c r="K96" s="220"/>
      <c r="L96" s="226"/>
      <c r="M96" s="227"/>
      <c r="N96" s="228"/>
      <c r="O96" s="228"/>
      <c r="P96" s="228"/>
      <c r="Q96" s="228"/>
      <c r="R96" s="228"/>
      <c r="S96" s="228"/>
      <c r="T96" s="229"/>
      <c r="AT96" s="230" t="s">
        <v>141</v>
      </c>
      <c r="AU96" s="230" t="s">
        <v>84</v>
      </c>
      <c r="AV96" s="12" t="s">
        <v>84</v>
      </c>
      <c r="AW96" s="12" t="s">
        <v>143</v>
      </c>
      <c r="AX96" s="12" t="s">
        <v>75</v>
      </c>
      <c r="AY96" s="230" t="s">
        <v>128</v>
      </c>
    </row>
    <row r="97" spans="2:65" s="12" customFormat="1" ht="27">
      <c r="B97" s="219"/>
      <c r="C97" s="220"/>
      <c r="D97" s="205" t="s">
        <v>141</v>
      </c>
      <c r="E97" s="231" t="s">
        <v>24</v>
      </c>
      <c r="F97" s="232" t="s">
        <v>710</v>
      </c>
      <c r="G97" s="220"/>
      <c r="H97" s="233">
        <v>632.9</v>
      </c>
      <c r="I97" s="225"/>
      <c r="J97" s="220"/>
      <c r="K97" s="220"/>
      <c r="L97" s="226"/>
      <c r="M97" s="227"/>
      <c r="N97" s="228"/>
      <c r="O97" s="228"/>
      <c r="P97" s="228"/>
      <c r="Q97" s="228"/>
      <c r="R97" s="228"/>
      <c r="S97" s="228"/>
      <c r="T97" s="229"/>
      <c r="AT97" s="230" t="s">
        <v>141</v>
      </c>
      <c r="AU97" s="230" t="s">
        <v>84</v>
      </c>
      <c r="AV97" s="12" t="s">
        <v>84</v>
      </c>
      <c r="AW97" s="12" t="s">
        <v>143</v>
      </c>
      <c r="AX97" s="12" t="s">
        <v>75</v>
      </c>
      <c r="AY97" s="230" t="s">
        <v>128</v>
      </c>
    </row>
    <row r="98" spans="2:65" s="12" customFormat="1" ht="13.5">
      <c r="B98" s="219"/>
      <c r="C98" s="220"/>
      <c r="D98" s="205" t="s">
        <v>141</v>
      </c>
      <c r="E98" s="231" t="s">
        <v>24</v>
      </c>
      <c r="F98" s="232" t="s">
        <v>711</v>
      </c>
      <c r="G98" s="220"/>
      <c r="H98" s="233">
        <v>49.2</v>
      </c>
      <c r="I98" s="225"/>
      <c r="J98" s="220"/>
      <c r="K98" s="220"/>
      <c r="L98" s="226"/>
      <c r="M98" s="227"/>
      <c r="N98" s="228"/>
      <c r="O98" s="228"/>
      <c r="P98" s="228"/>
      <c r="Q98" s="228"/>
      <c r="R98" s="228"/>
      <c r="S98" s="228"/>
      <c r="T98" s="229"/>
      <c r="AT98" s="230" t="s">
        <v>141</v>
      </c>
      <c r="AU98" s="230" t="s">
        <v>84</v>
      </c>
      <c r="AV98" s="12" t="s">
        <v>84</v>
      </c>
      <c r="AW98" s="12" t="s">
        <v>143</v>
      </c>
      <c r="AX98" s="12" t="s">
        <v>75</v>
      </c>
      <c r="AY98" s="230" t="s">
        <v>128</v>
      </c>
    </row>
    <row r="99" spans="2:65" s="12" customFormat="1" ht="13.5">
      <c r="B99" s="219"/>
      <c r="C99" s="220"/>
      <c r="D99" s="205" t="s">
        <v>141</v>
      </c>
      <c r="E99" s="231" t="s">
        <v>24</v>
      </c>
      <c r="F99" s="232" t="s">
        <v>712</v>
      </c>
      <c r="G99" s="220"/>
      <c r="H99" s="233">
        <v>117.9</v>
      </c>
      <c r="I99" s="225"/>
      <c r="J99" s="220"/>
      <c r="K99" s="220"/>
      <c r="L99" s="226"/>
      <c r="M99" s="227"/>
      <c r="N99" s="228"/>
      <c r="O99" s="228"/>
      <c r="P99" s="228"/>
      <c r="Q99" s="228"/>
      <c r="R99" s="228"/>
      <c r="S99" s="228"/>
      <c r="T99" s="229"/>
      <c r="AT99" s="230" t="s">
        <v>141</v>
      </c>
      <c r="AU99" s="230" t="s">
        <v>84</v>
      </c>
      <c r="AV99" s="12" t="s">
        <v>84</v>
      </c>
      <c r="AW99" s="12" t="s">
        <v>143</v>
      </c>
      <c r="AX99" s="12" t="s">
        <v>75</v>
      </c>
      <c r="AY99" s="230" t="s">
        <v>128</v>
      </c>
    </row>
    <row r="100" spans="2:65" s="13" customFormat="1" ht="13.5">
      <c r="B100" s="234"/>
      <c r="C100" s="235"/>
      <c r="D100" s="221" t="s">
        <v>141</v>
      </c>
      <c r="E100" s="236" t="s">
        <v>24</v>
      </c>
      <c r="F100" s="237" t="s">
        <v>153</v>
      </c>
      <c r="G100" s="235"/>
      <c r="H100" s="238">
        <v>1145.9000000000001</v>
      </c>
      <c r="I100" s="239"/>
      <c r="J100" s="235"/>
      <c r="K100" s="235"/>
      <c r="L100" s="240"/>
      <c r="M100" s="241"/>
      <c r="N100" s="242"/>
      <c r="O100" s="242"/>
      <c r="P100" s="242"/>
      <c r="Q100" s="242"/>
      <c r="R100" s="242"/>
      <c r="S100" s="242"/>
      <c r="T100" s="243"/>
      <c r="AT100" s="244" t="s">
        <v>141</v>
      </c>
      <c r="AU100" s="244" t="s">
        <v>84</v>
      </c>
      <c r="AV100" s="13" t="s">
        <v>135</v>
      </c>
      <c r="AW100" s="13" t="s">
        <v>143</v>
      </c>
      <c r="AX100" s="13" t="s">
        <v>25</v>
      </c>
      <c r="AY100" s="244" t="s">
        <v>128</v>
      </c>
    </row>
    <row r="101" spans="2:65" s="1" customFormat="1" ht="44.25" customHeight="1">
      <c r="B101" s="41"/>
      <c r="C101" s="193" t="s">
        <v>154</v>
      </c>
      <c r="D101" s="193" t="s">
        <v>130</v>
      </c>
      <c r="E101" s="194" t="s">
        <v>155</v>
      </c>
      <c r="F101" s="195" t="s">
        <v>156</v>
      </c>
      <c r="G101" s="196" t="s">
        <v>133</v>
      </c>
      <c r="H101" s="197">
        <v>1568.3</v>
      </c>
      <c r="I101" s="198"/>
      <c r="J101" s="199">
        <f>ROUND(I101*H101,2)</f>
        <v>0</v>
      </c>
      <c r="K101" s="195" t="s">
        <v>134</v>
      </c>
      <c r="L101" s="61"/>
      <c r="M101" s="200" t="s">
        <v>24</v>
      </c>
      <c r="N101" s="201" t="s">
        <v>46</v>
      </c>
      <c r="O101" s="42"/>
      <c r="P101" s="202">
        <f>O101*H101</f>
        <v>0</v>
      </c>
      <c r="Q101" s="202">
        <v>0</v>
      </c>
      <c r="R101" s="202">
        <f>Q101*H101</f>
        <v>0</v>
      </c>
      <c r="S101" s="202">
        <v>0.22500000000000001</v>
      </c>
      <c r="T101" s="203">
        <f>S101*H101</f>
        <v>352.86750000000001</v>
      </c>
      <c r="AR101" s="24" t="s">
        <v>135</v>
      </c>
      <c r="AT101" s="24" t="s">
        <v>130</v>
      </c>
      <c r="AU101" s="24" t="s">
        <v>84</v>
      </c>
      <c r="AY101" s="24" t="s">
        <v>128</v>
      </c>
      <c r="BE101" s="204">
        <f>IF(N101="základní",J101,0)</f>
        <v>0</v>
      </c>
      <c r="BF101" s="204">
        <f>IF(N101="snížená",J101,0)</f>
        <v>0</v>
      </c>
      <c r="BG101" s="204">
        <f>IF(N101="zákl. přenesená",J101,0)</f>
        <v>0</v>
      </c>
      <c r="BH101" s="204">
        <f>IF(N101="sníž. přenesená",J101,0)</f>
        <v>0</v>
      </c>
      <c r="BI101" s="204">
        <f>IF(N101="nulová",J101,0)</f>
        <v>0</v>
      </c>
      <c r="BJ101" s="24" t="s">
        <v>25</v>
      </c>
      <c r="BK101" s="204">
        <f>ROUND(I101*H101,2)</f>
        <v>0</v>
      </c>
      <c r="BL101" s="24" t="s">
        <v>135</v>
      </c>
      <c r="BM101" s="24" t="s">
        <v>713</v>
      </c>
    </row>
    <row r="102" spans="2:65" s="1" customFormat="1" ht="256.5">
      <c r="B102" s="41"/>
      <c r="C102" s="63"/>
      <c r="D102" s="205" t="s">
        <v>137</v>
      </c>
      <c r="E102" s="63"/>
      <c r="F102" s="206" t="s">
        <v>148</v>
      </c>
      <c r="G102" s="63"/>
      <c r="H102" s="63"/>
      <c r="I102" s="163"/>
      <c r="J102" s="63"/>
      <c r="K102" s="63"/>
      <c r="L102" s="61"/>
      <c r="M102" s="207"/>
      <c r="N102" s="42"/>
      <c r="O102" s="42"/>
      <c r="P102" s="42"/>
      <c r="Q102" s="42"/>
      <c r="R102" s="42"/>
      <c r="S102" s="42"/>
      <c r="T102" s="78"/>
      <c r="AT102" s="24" t="s">
        <v>137</v>
      </c>
      <c r="AU102" s="24" t="s">
        <v>84</v>
      </c>
    </row>
    <row r="103" spans="2:65" s="11" customFormat="1" ht="13.5">
      <c r="B103" s="208"/>
      <c r="C103" s="209"/>
      <c r="D103" s="205" t="s">
        <v>141</v>
      </c>
      <c r="E103" s="210" t="s">
        <v>24</v>
      </c>
      <c r="F103" s="211" t="s">
        <v>149</v>
      </c>
      <c r="G103" s="209"/>
      <c r="H103" s="212" t="s">
        <v>24</v>
      </c>
      <c r="I103" s="213"/>
      <c r="J103" s="209"/>
      <c r="K103" s="209"/>
      <c r="L103" s="214"/>
      <c r="M103" s="215"/>
      <c r="N103" s="216"/>
      <c r="O103" s="216"/>
      <c r="P103" s="216"/>
      <c r="Q103" s="216"/>
      <c r="R103" s="216"/>
      <c r="S103" s="216"/>
      <c r="T103" s="217"/>
      <c r="AT103" s="218" t="s">
        <v>141</v>
      </c>
      <c r="AU103" s="218" t="s">
        <v>84</v>
      </c>
      <c r="AV103" s="11" t="s">
        <v>25</v>
      </c>
      <c r="AW103" s="11" t="s">
        <v>143</v>
      </c>
      <c r="AX103" s="11" t="s">
        <v>75</v>
      </c>
      <c r="AY103" s="218" t="s">
        <v>128</v>
      </c>
    </row>
    <row r="104" spans="2:65" s="12" customFormat="1" ht="13.5">
      <c r="B104" s="219"/>
      <c r="C104" s="220"/>
      <c r="D104" s="205" t="s">
        <v>141</v>
      </c>
      <c r="E104" s="231" t="s">
        <v>24</v>
      </c>
      <c r="F104" s="232" t="s">
        <v>714</v>
      </c>
      <c r="G104" s="220"/>
      <c r="H104" s="233">
        <v>271.7</v>
      </c>
      <c r="I104" s="225"/>
      <c r="J104" s="220"/>
      <c r="K104" s="220"/>
      <c r="L104" s="226"/>
      <c r="M104" s="227"/>
      <c r="N104" s="228"/>
      <c r="O104" s="228"/>
      <c r="P104" s="228"/>
      <c r="Q104" s="228"/>
      <c r="R104" s="228"/>
      <c r="S104" s="228"/>
      <c r="T104" s="229"/>
      <c r="AT104" s="230" t="s">
        <v>141</v>
      </c>
      <c r="AU104" s="230" t="s">
        <v>84</v>
      </c>
      <c r="AV104" s="12" t="s">
        <v>84</v>
      </c>
      <c r="AW104" s="12" t="s">
        <v>143</v>
      </c>
      <c r="AX104" s="12" t="s">
        <v>75</v>
      </c>
      <c r="AY104" s="230" t="s">
        <v>128</v>
      </c>
    </row>
    <row r="105" spans="2:65" s="12" customFormat="1" ht="13.5">
      <c r="B105" s="219"/>
      <c r="C105" s="220"/>
      <c r="D105" s="205" t="s">
        <v>141</v>
      </c>
      <c r="E105" s="231" t="s">
        <v>24</v>
      </c>
      <c r="F105" s="232" t="s">
        <v>715</v>
      </c>
      <c r="G105" s="220"/>
      <c r="H105" s="233">
        <v>204.4</v>
      </c>
      <c r="I105" s="225"/>
      <c r="J105" s="220"/>
      <c r="K105" s="220"/>
      <c r="L105" s="226"/>
      <c r="M105" s="227"/>
      <c r="N105" s="228"/>
      <c r="O105" s="228"/>
      <c r="P105" s="228"/>
      <c r="Q105" s="228"/>
      <c r="R105" s="228"/>
      <c r="S105" s="228"/>
      <c r="T105" s="229"/>
      <c r="AT105" s="230" t="s">
        <v>141</v>
      </c>
      <c r="AU105" s="230" t="s">
        <v>84</v>
      </c>
      <c r="AV105" s="12" t="s">
        <v>84</v>
      </c>
      <c r="AW105" s="12" t="s">
        <v>143</v>
      </c>
      <c r="AX105" s="12" t="s">
        <v>75</v>
      </c>
      <c r="AY105" s="230" t="s">
        <v>128</v>
      </c>
    </row>
    <row r="106" spans="2:65" s="12" customFormat="1" ht="27">
      <c r="B106" s="219"/>
      <c r="C106" s="220"/>
      <c r="D106" s="205" t="s">
        <v>141</v>
      </c>
      <c r="E106" s="231" t="s">
        <v>24</v>
      </c>
      <c r="F106" s="232" t="s">
        <v>716</v>
      </c>
      <c r="G106" s="220"/>
      <c r="H106" s="233">
        <v>1092.2</v>
      </c>
      <c r="I106" s="225"/>
      <c r="J106" s="220"/>
      <c r="K106" s="220"/>
      <c r="L106" s="226"/>
      <c r="M106" s="227"/>
      <c r="N106" s="228"/>
      <c r="O106" s="228"/>
      <c r="P106" s="228"/>
      <c r="Q106" s="228"/>
      <c r="R106" s="228"/>
      <c r="S106" s="228"/>
      <c r="T106" s="229"/>
      <c r="AT106" s="230" t="s">
        <v>141</v>
      </c>
      <c r="AU106" s="230" t="s">
        <v>84</v>
      </c>
      <c r="AV106" s="12" t="s">
        <v>84</v>
      </c>
      <c r="AW106" s="12" t="s">
        <v>143</v>
      </c>
      <c r="AX106" s="12" t="s">
        <v>75</v>
      </c>
      <c r="AY106" s="230" t="s">
        <v>128</v>
      </c>
    </row>
    <row r="107" spans="2:65" s="13" customFormat="1" ht="13.5">
      <c r="B107" s="234"/>
      <c r="C107" s="235"/>
      <c r="D107" s="221" t="s">
        <v>141</v>
      </c>
      <c r="E107" s="236" t="s">
        <v>24</v>
      </c>
      <c r="F107" s="237" t="s">
        <v>153</v>
      </c>
      <c r="G107" s="235"/>
      <c r="H107" s="238">
        <v>1568.3</v>
      </c>
      <c r="I107" s="239"/>
      <c r="J107" s="235"/>
      <c r="K107" s="235"/>
      <c r="L107" s="240"/>
      <c r="M107" s="241"/>
      <c r="N107" s="242"/>
      <c r="O107" s="242"/>
      <c r="P107" s="242"/>
      <c r="Q107" s="242"/>
      <c r="R107" s="242"/>
      <c r="S107" s="242"/>
      <c r="T107" s="243"/>
      <c r="AT107" s="244" t="s">
        <v>141</v>
      </c>
      <c r="AU107" s="244" t="s">
        <v>84</v>
      </c>
      <c r="AV107" s="13" t="s">
        <v>135</v>
      </c>
      <c r="AW107" s="13" t="s">
        <v>143</v>
      </c>
      <c r="AX107" s="13" t="s">
        <v>25</v>
      </c>
      <c r="AY107" s="244" t="s">
        <v>128</v>
      </c>
    </row>
    <row r="108" spans="2:65" s="1" customFormat="1" ht="44.25" customHeight="1">
      <c r="B108" s="41"/>
      <c r="C108" s="193" t="s">
        <v>135</v>
      </c>
      <c r="D108" s="193" t="s">
        <v>130</v>
      </c>
      <c r="E108" s="194" t="s">
        <v>160</v>
      </c>
      <c r="F108" s="195" t="s">
        <v>161</v>
      </c>
      <c r="G108" s="196" t="s">
        <v>133</v>
      </c>
      <c r="H108" s="197">
        <v>3547.8</v>
      </c>
      <c r="I108" s="198"/>
      <c r="J108" s="199">
        <f>ROUND(I108*H108,2)</f>
        <v>0</v>
      </c>
      <c r="K108" s="195" t="s">
        <v>134</v>
      </c>
      <c r="L108" s="61"/>
      <c r="M108" s="200" t="s">
        <v>24</v>
      </c>
      <c r="N108" s="201" t="s">
        <v>46</v>
      </c>
      <c r="O108" s="42"/>
      <c r="P108" s="202">
        <f>O108*H108</f>
        <v>0</v>
      </c>
      <c r="Q108" s="202">
        <v>6.9999999999999994E-5</v>
      </c>
      <c r="R108" s="202">
        <f>Q108*H108</f>
        <v>0.24834599999999998</v>
      </c>
      <c r="S108" s="202">
        <v>0.128</v>
      </c>
      <c r="T108" s="203">
        <f>S108*H108</f>
        <v>454.11840000000001</v>
      </c>
      <c r="AR108" s="24" t="s">
        <v>135</v>
      </c>
      <c r="AT108" s="24" t="s">
        <v>130</v>
      </c>
      <c r="AU108" s="24" t="s">
        <v>84</v>
      </c>
      <c r="AY108" s="24" t="s">
        <v>128</v>
      </c>
      <c r="BE108" s="204">
        <f>IF(N108="základní",J108,0)</f>
        <v>0</v>
      </c>
      <c r="BF108" s="204">
        <f>IF(N108="snížená",J108,0)</f>
        <v>0</v>
      </c>
      <c r="BG108" s="204">
        <f>IF(N108="zákl. přenesená",J108,0)</f>
        <v>0</v>
      </c>
      <c r="BH108" s="204">
        <f>IF(N108="sníž. přenesená",J108,0)</f>
        <v>0</v>
      </c>
      <c r="BI108" s="204">
        <f>IF(N108="nulová",J108,0)</f>
        <v>0</v>
      </c>
      <c r="BJ108" s="24" t="s">
        <v>25</v>
      </c>
      <c r="BK108" s="204">
        <f>ROUND(I108*H108,2)</f>
        <v>0</v>
      </c>
      <c r="BL108" s="24" t="s">
        <v>135</v>
      </c>
      <c r="BM108" s="24" t="s">
        <v>717</v>
      </c>
    </row>
    <row r="109" spans="2:65" s="1" customFormat="1" ht="216">
      <c r="B109" s="41"/>
      <c r="C109" s="63"/>
      <c r="D109" s="205" t="s">
        <v>137</v>
      </c>
      <c r="E109" s="63"/>
      <c r="F109" s="206" t="s">
        <v>163</v>
      </c>
      <c r="G109" s="63"/>
      <c r="H109" s="63"/>
      <c r="I109" s="163"/>
      <c r="J109" s="63"/>
      <c r="K109" s="63"/>
      <c r="L109" s="61"/>
      <c r="M109" s="207"/>
      <c r="N109" s="42"/>
      <c r="O109" s="42"/>
      <c r="P109" s="42"/>
      <c r="Q109" s="42"/>
      <c r="R109" s="42"/>
      <c r="S109" s="42"/>
      <c r="T109" s="78"/>
      <c r="AT109" s="24" t="s">
        <v>137</v>
      </c>
      <c r="AU109" s="24" t="s">
        <v>84</v>
      </c>
    </row>
    <row r="110" spans="2:65" s="11" customFormat="1" ht="13.5">
      <c r="B110" s="208"/>
      <c r="C110" s="209"/>
      <c r="D110" s="205" t="s">
        <v>141</v>
      </c>
      <c r="E110" s="210" t="s">
        <v>24</v>
      </c>
      <c r="F110" s="211" t="s">
        <v>149</v>
      </c>
      <c r="G110" s="209"/>
      <c r="H110" s="212" t="s">
        <v>24</v>
      </c>
      <c r="I110" s="213"/>
      <c r="J110" s="209"/>
      <c r="K110" s="209"/>
      <c r="L110" s="214"/>
      <c r="M110" s="215"/>
      <c r="N110" s="216"/>
      <c r="O110" s="216"/>
      <c r="P110" s="216"/>
      <c r="Q110" s="216"/>
      <c r="R110" s="216"/>
      <c r="S110" s="216"/>
      <c r="T110" s="217"/>
      <c r="AT110" s="218" t="s">
        <v>141</v>
      </c>
      <c r="AU110" s="218" t="s">
        <v>84</v>
      </c>
      <c r="AV110" s="11" t="s">
        <v>25</v>
      </c>
      <c r="AW110" s="11" t="s">
        <v>143</v>
      </c>
      <c r="AX110" s="11" t="s">
        <v>75</v>
      </c>
      <c r="AY110" s="218" t="s">
        <v>128</v>
      </c>
    </row>
    <row r="111" spans="2:65" s="12" customFormat="1" ht="13.5">
      <c r="B111" s="219"/>
      <c r="C111" s="220"/>
      <c r="D111" s="205" t="s">
        <v>141</v>
      </c>
      <c r="E111" s="231" t="s">
        <v>24</v>
      </c>
      <c r="F111" s="232" t="s">
        <v>718</v>
      </c>
      <c r="G111" s="220"/>
      <c r="H111" s="233">
        <v>813.5</v>
      </c>
      <c r="I111" s="225"/>
      <c r="J111" s="220"/>
      <c r="K111" s="220"/>
      <c r="L111" s="226"/>
      <c r="M111" s="227"/>
      <c r="N111" s="228"/>
      <c r="O111" s="228"/>
      <c r="P111" s="228"/>
      <c r="Q111" s="228"/>
      <c r="R111" s="228"/>
      <c r="S111" s="228"/>
      <c r="T111" s="229"/>
      <c r="AT111" s="230" t="s">
        <v>141</v>
      </c>
      <c r="AU111" s="230" t="s">
        <v>84</v>
      </c>
      <c r="AV111" s="12" t="s">
        <v>84</v>
      </c>
      <c r="AW111" s="12" t="s">
        <v>143</v>
      </c>
      <c r="AX111" s="12" t="s">
        <v>75</v>
      </c>
      <c r="AY111" s="230" t="s">
        <v>128</v>
      </c>
    </row>
    <row r="112" spans="2:65" s="12" customFormat="1" ht="13.5">
      <c r="B112" s="219"/>
      <c r="C112" s="220"/>
      <c r="D112" s="205" t="s">
        <v>141</v>
      </c>
      <c r="E112" s="231" t="s">
        <v>24</v>
      </c>
      <c r="F112" s="232" t="s">
        <v>719</v>
      </c>
      <c r="G112" s="220"/>
      <c r="H112" s="233">
        <v>549.9</v>
      </c>
      <c r="I112" s="225"/>
      <c r="J112" s="220"/>
      <c r="K112" s="220"/>
      <c r="L112" s="226"/>
      <c r="M112" s="227"/>
      <c r="N112" s="228"/>
      <c r="O112" s="228"/>
      <c r="P112" s="228"/>
      <c r="Q112" s="228"/>
      <c r="R112" s="228"/>
      <c r="S112" s="228"/>
      <c r="T112" s="229"/>
      <c r="AT112" s="230" t="s">
        <v>141</v>
      </c>
      <c r="AU112" s="230" t="s">
        <v>84</v>
      </c>
      <c r="AV112" s="12" t="s">
        <v>84</v>
      </c>
      <c r="AW112" s="12" t="s">
        <v>143</v>
      </c>
      <c r="AX112" s="12" t="s">
        <v>75</v>
      </c>
      <c r="AY112" s="230" t="s">
        <v>128</v>
      </c>
    </row>
    <row r="113" spans="2:65" s="14" customFormat="1" ht="13.5">
      <c r="B113" s="245"/>
      <c r="C113" s="246"/>
      <c r="D113" s="205" t="s">
        <v>141</v>
      </c>
      <c r="E113" s="247" t="s">
        <v>24</v>
      </c>
      <c r="F113" s="248" t="s">
        <v>166</v>
      </c>
      <c r="G113" s="246"/>
      <c r="H113" s="249">
        <v>1363.4</v>
      </c>
      <c r="I113" s="250"/>
      <c r="J113" s="246"/>
      <c r="K113" s="246"/>
      <c r="L113" s="251"/>
      <c r="M113" s="252"/>
      <c r="N113" s="253"/>
      <c r="O113" s="253"/>
      <c r="P113" s="253"/>
      <c r="Q113" s="253"/>
      <c r="R113" s="253"/>
      <c r="S113" s="253"/>
      <c r="T113" s="254"/>
      <c r="AT113" s="255" t="s">
        <v>141</v>
      </c>
      <c r="AU113" s="255" t="s">
        <v>84</v>
      </c>
      <c r="AV113" s="14" t="s">
        <v>154</v>
      </c>
      <c r="AW113" s="14" t="s">
        <v>143</v>
      </c>
      <c r="AX113" s="14" t="s">
        <v>75</v>
      </c>
      <c r="AY113" s="255" t="s">
        <v>128</v>
      </c>
    </row>
    <row r="114" spans="2:65" s="12" customFormat="1" ht="13.5">
      <c r="B114" s="219"/>
      <c r="C114" s="220"/>
      <c r="D114" s="205" t="s">
        <v>141</v>
      </c>
      <c r="E114" s="231" t="s">
        <v>24</v>
      </c>
      <c r="F114" s="232" t="s">
        <v>720</v>
      </c>
      <c r="G114" s="220"/>
      <c r="H114" s="233">
        <v>501.8</v>
      </c>
      <c r="I114" s="225"/>
      <c r="J114" s="220"/>
      <c r="K114" s="220"/>
      <c r="L114" s="226"/>
      <c r="M114" s="227"/>
      <c r="N114" s="228"/>
      <c r="O114" s="228"/>
      <c r="P114" s="228"/>
      <c r="Q114" s="228"/>
      <c r="R114" s="228"/>
      <c r="S114" s="228"/>
      <c r="T114" s="229"/>
      <c r="AT114" s="230" t="s">
        <v>141</v>
      </c>
      <c r="AU114" s="230" t="s">
        <v>84</v>
      </c>
      <c r="AV114" s="12" t="s">
        <v>84</v>
      </c>
      <c r="AW114" s="12" t="s">
        <v>143</v>
      </c>
      <c r="AX114" s="12" t="s">
        <v>75</v>
      </c>
      <c r="AY114" s="230" t="s">
        <v>128</v>
      </c>
    </row>
    <row r="115" spans="2:65" s="12" customFormat="1" ht="13.5">
      <c r="B115" s="219"/>
      <c r="C115" s="220"/>
      <c r="D115" s="205" t="s">
        <v>141</v>
      </c>
      <c r="E115" s="231" t="s">
        <v>24</v>
      </c>
      <c r="F115" s="232" t="s">
        <v>721</v>
      </c>
      <c r="G115" s="220"/>
      <c r="H115" s="233">
        <v>302.60000000000002</v>
      </c>
      <c r="I115" s="225"/>
      <c r="J115" s="220"/>
      <c r="K115" s="220"/>
      <c r="L115" s="226"/>
      <c r="M115" s="227"/>
      <c r="N115" s="228"/>
      <c r="O115" s="228"/>
      <c r="P115" s="228"/>
      <c r="Q115" s="228"/>
      <c r="R115" s="228"/>
      <c r="S115" s="228"/>
      <c r="T115" s="229"/>
      <c r="AT115" s="230" t="s">
        <v>141</v>
      </c>
      <c r="AU115" s="230" t="s">
        <v>84</v>
      </c>
      <c r="AV115" s="12" t="s">
        <v>84</v>
      </c>
      <c r="AW115" s="12" t="s">
        <v>143</v>
      </c>
      <c r="AX115" s="12" t="s">
        <v>75</v>
      </c>
      <c r="AY115" s="230" t="s">
        <v>128</v>
      </c>
    </row>
    <row r="116" spans="2:65" s="12" customFormat="1" ht="13.5">
      <c r="B116" s="219"/>
      <c r="C116" s="220"/>
      <c r="D116" s="205" t="s">
        <v>141</v>
      </c>
      <c r="E116" s="231" t="s">
        <v>24</v>
      </c>
      <c r="F116" s="232" t="s">
        <v>722</v>
      </c>
      <c r="G116" s="220"/>
      <c r="H116" s="233">
        <v>124</v>
      </c>
      <c r="I116" s="225"/>
      <c r="J116" s="220"/>
      <c r="K116" s="220"/>
      <c r="L116" s="226"/>
      <c r="M116" s="227"/>
      <c r="N116" s="228"/>
      <c r="O116" s="228"/>
      <c r="P116" s="228"/>
      <c r="Q116" s="228"/>
      <c r="R116" s="228"/>
      <c r="S116" s="228"/>
      <c r="T116" s="229"/>
      <c r="AT116" s="230" t="s">
        <v>141</v>
      </c>
      <c r="AU116" s="230" t="s">
        <v>84</v>
      </c>
      <c r="AV116" s="12" t="s">
        <v>84</v>
      </c>
      <c r="AW116" s="12" t="s">
        <v>143</v>
      </c>
      <c r="AX116" s="12" t="s">
        <v>75</v>
      </c>
      <c r="AY116" s="230" t="s">
        <v>128</v>
      </c>
    </row>
    <row r="117" spans="2:65" s="12" customFormat="1" ht="13.5">
      <c r="B117" s="219"/>
      <c r="C117" s="220"/>
      <c r="D117" s="205" t="s">
        <v>141</v>
      </c>
      <c r="E117" s="231" t="s">
        <v>24</v>
      </c>
      <c r="F117" s="232" t="s">
        <v>723</v>
      </c>
      <c r="G117" s="220"/>
      <c r="H117" s="233">
        <v>461.2</v>
      </c>
      <c r="I117" s="225"/>
      <c r="J117" s="220"/>
      <c r="K117" s="220"/>
      <c r="L117" s="226"/>
      <c r="M117" s="227"/>
      <c r="N117" s="228"/>
      <c r="O117" s="228"/>
      <c r="P117" s="228"/>
      <c r="Q117" s="228"/>
      <c r="R117" s="228"/>
      <c r="S117" s="228"/>
      <c r="T117" s="229"/>
      <c r="AT117" s="230" t="s">
        <v>141</v>
      </c>
      <c r="AU117" s="230" t="s">
        <v>84</v>
      </c>
      <c r="AV117" s="12" t="s">
        <v>84</v>
      </c>
      <c r="AW117" s="12" t="s">
        <v>143</v>
      </c>
      <c r="AX117" s="12" t="s">
        <v>75</v>
      </c>
      <c r="AY117" s="230" t="s">
        <v>128</v>
      </c>
    </row>
    <row r="118" spans="2:65" s="12" customFormat="1" ht="13.5">
      <c r="B118" s="219"/>
      <c r="C118" s="220"/>
      <c r="D118" s="205" t="s">
        <v>141</v>
      </c>
      <c r="E118" s="231" t="s">
        <v>24</v>
      </c>
      <c r="F118" s="232" t="s">
        <v>724</v>
      </c>
      <c r="G118" s="220"/>
      <c r="H118" s="233">
        <v>389.8</v>
      </c>
      <c r="I118" s="225"/>
      <c r="J118" s="220"/>
      <c r="K118" s="220"/>
      <c r="L118" s="226"/>
      <c r="M118" s="227"/>
      <c r="N118" s="228"/>
      <c r="O118" s="228"/>
      <c r="P118" s="228"/>
      <c r="Q118" s="228"/>
      <c r="R118" s="228"/>
      <c r="S118" s="228"/>
      <c r="T118" s="229"/>
      <c r="AT118" s="230" t="s">
        <v>141</v>
      </c>
      <c r="AU118" s="230" t="s">
        <v>84</v>
      </c>
      <c r="AV118" s="12" t="s">
        <v>84</v>
      </c>
      <c r="AW118" s="12" t="s">
        <v>143</v>
      </c>
      <c r="AX118" s="12" t="s">
        <v>75</v>
      </c>
      <c r="AY118" s="230" t="s">
        <v>128</v>
      </c>
    </row>
    <row r="119" spans="2:65" s="12" customFormat="1" ht="13.5">
      <c r="B119" s="219"/>
      <c r="C119" s="220"/>
      <c r="D119" s="205" t="s">
        <v>141</v>
      </c>
      <c r="E119" s="231" t="s">
        <v>24</v>
      </c>
      <c r="F119" s="232" t="s">
        <v>725</v>
      </c>
      <c r="G119" s="220"/>
      <c r="H119" s="233">
        <v>405</v>
      </c>
      <c r="I119" s="225"/>
      <c r="J119" s="220"/>
      <c r="K119" s="220"/>
      <c r="L119" s="226"/>
      <c r="M119" s="227"/>
      <c r="N119" s="228"/>
      <c r="O119" s="228"/>
      <c r="P119" s="228"/>
      <c r="Q119" s="228"/>
      <c r="R119" s="228"/>
      <c r="S119" s="228"/>
      <c r="T119" s="229"/>
      <c r="AT119" s="230" t="s">
        <v>141</v>
      </c>
      <c r="AU119" s="230" t="s">
        <v>84</v>
      </c>
      <c r="AV119" s="12" t="s">
        <v>84</v>
      </c>
      <c r="AW119" s="12" t="s">
        <v>143</v>
      </c>
      <c r="AX119" s="12" t="s">
        <v>75</v>
      </c>
      <c r="AY119" s="230" t="s">
        <v>128</v>
      </c>
    </row>
    <row r="120" spans="2:65" s="13" customFormat="1" ht="13.5">
      <c r="B120" s="234"/>
      <c r="C120" s="235"/>
      <c r="D120" s="221" t="s">
        <v>141</v>
      </c>
      <c r="E120" s="236" t="s">
        <v>24</v>
      </c>
      <c r="F120" s="237" t="s">
        <v>153</v>
      </c>
      <c r="G120" s="235"/>
      <c r="H120" s="238">
        <v>3547.8</v>
      </c>
      <c r="I120" s="239"/>
      <c r="J120" s="235"/>
      <c r="K120" s="235"/>
      <c r="L120" s="240"/>
      <c r="M120" s="241"/>
      <c r="N120" s="242"/>
      <c r="O120" s="242"/>
      <c r="P120" s="242"/>
      <c r="Q120" s="242"/>
      <c r="R120" s="242"/>
      <c r="S120" s="242"/>
      <c r="T120" s="243"/>
      <c r="AT120" s="244" t="s">
        <v>141</v>
      </c>
      <c r="AU120" s="244" t="s">
        <v>84</v>
      </c>
      <c r="AV120" s="13" t="s">
        <v>135</v>
      </c>
      <c r="AW120" s="13" t="s">
        <v>143</v>
      </c>
      <c r="AX120" s="13" t="s">
        <v>25</v>
      </c>
      <c r="AY120" s="244" t="s">
        <v>128</v>
      </c>
    </row>
    <row r="121" spans="2:65" s="1" customFormat="1" ht="31.5" customHeight="1">
      <c r="B121" s="41"/>
      <c r="C121" s="193" t="s">
        <v>169</v>
      </c>
      <c r="D121" s="193" t="s">
        <v>130</v>
      </c>
      <c r="E121" s="194" t="s">
        <v>179</v>
      </c>
      <c r="F121" s="195" t="s">
        <v>180</v>
      </c>
      <c r="G121" s="196" t="s">
        <v>181</v>
      </c>
      <c r="H121" s="197">
        <v>2400</v>
      </c>
      <c r="I121" s="198"/>
      <c r="J121" s="199">
        <f>ROUND(I121*H121,2)</f>
        <v>0</v>
      </c>
      <c r="K121" s="195" t="s">
        <v>134</v>
      </c>
      <c r="L121" s="61"/>
      <c r="M121" s="200" t="s">
        <v>24</v>
      </c>
      <c r="N121" s="201" t="s">
        <v>46</v>
      </c>
      <c r="O121" s="42"/>
      <c r="P121" s="202">
        <f>O121*H121</f>
        <v>0</v>
      </c>
      <c r="Q121" s="202">
        <v>0</v>
      </c>
      <c r="R121" s="202">
        <f>Q121*H121</f>
        <v>0</v>
      </c>
      <c r="S121" s="202">
        <v>0</v>
      </c>
      <c r="T121" s="203">
        <f>S121*H121</f>
        <v>0</v>
      </c>
      <c r="AR121" s="24" t="s">
        <v>135</v>
      </c>
      <c r="AT121" s="24" t="s">
        <v>130</v>
      </c>
      <c r="AU121" s="24" t="s">
        <v>84</v>
      </c>
      <c r="AY121" s="24" t="s">
        <v>128</v>
      </c>
      <c r="BE121" s="204">
        <f>IF(N121="základní",J121,0)</f>
        <v>0</v>
      </c>
      <c r="BF121" s="204">
        <f>IF(N121="snížená",J121,0)</f>
        <v>0</v>
      </c>
      <c r="BG121" s="204">
        <f>IF(N121="zákl. přenesená",J121,0)</f>
        <v>0</v>
      </c>
      <c r="BH121" s="204">
        <f>IF(N121="sníž. přenesená",J121,0)</f>
        <v>0</v>
      </c>
      <c r="BI121" s="204">
        <f>IF(N121="nulová",J121,0)</f>
        <v>0</v>
      </c>
      <c r="BJ121" s="24" t="s">
        <v>25</v>
      </c>
      <c r="BK121" s="204">
        <f>ROUND(I121*H121,2)</f>
        <v>0</v>
      </c>
      <c r="BL121" s="24" t="s">
        <v>135</v>
      </c>
      <c r="BM121" s="24" t="s">
        <v>726</v>
      </c>
    </row>
    <row r="122" spans="2:65" s="1" customFormat="1" ht="256.5">
      <c r="B122" s="41"/>
      <c r="C122" s="63"/>
      <c r="D122" s="221" t="s">
        <v>137</v>
      </c>
      <c r="E122" s="63"/>
      <c r="F122" s="256" t="s">
        <v>183</v>
      </c>
      <c r="G122" s="63"/>
      <c r="H122" s="63"/>
      <c r="I122" s="163"/>
      <c r="J122" s="63"/>
      <c r="K122" s="63"/>
      <c r="L122" s="61"/>
      <c r="M122" s="207"/>
      <c r="N122" s="42"/>
      <c r="O122" s="42"/>
      <c r="P122" s="42"/>
      <c r="Q122" s="42"/>
      <c r="R122" s="42"/>
      <c r="S122" s="42"/>
      <c r="T122" s="78"/>
      <c r="AT122" s="24" t="s">
        <v>137</v>
      </c>
      <c r="AU122" s="24" t="s">
        <v>84</v>
      </c>
    </row>
    <row r="123" spans="2:65" s="1" customFormat="1" ht="31.5" customHeight="1">
      <c r="B123" s="41"/>
      <c r="C123" s="193" t="s">
        <v>178</v>
      </c>
      <c r="D123" s="193" t="s">
        <v>130</v>
      </c>
      <c r="E123" s="194" t="s">
        <v>185</v>
      </c>
      <c r="F123" s="195" t="s">
        <v>186</v>
      </c>
      <c r="G123" s="196" t="s">
        <v>187</v>
      </c>
      <c r="H123" s="197">
        <v>100</v>
      </c>
      <c r="I123" s="198"/>
      <c r="J123" s="199">
        <f>ROUND(I123*H123,2)</f>
        <v>0</v>
      </c>
      <c r="K123" s="195" t="s">
        <v>134</v>
      </c>
      <c r="L123" s="61"/>
      <c r="M123" s="200" t="s">
        <v>24</v>
      </c>
      <c r="N123" s="201" t="s">
        <v>46</v>
      </c>
      <c r="O123" s="42"/>
      <c r="P123" s="202">
        <f>O123*H123</f>
        <v>0</v>
      </c>
      <c r="Q123" s="202">
        <v>0</v>
      </c>
      <c r="R123" s="202">
        <f>Q123*H123</f>
        <v>0</v>
      </c>
      <c r="S123" s="202">
        <v>0</v>
      </c>
      <c r="T123" s="203">
        <f>S123*H123</f>
        <v>0</v>
      </c>
      <c r="AR123" s="24" t="s">
        <v>135</v>
      </c>
      <c r="AT123" s="24" t="s">
        <v>130</v>
      </c>
      <c r="AU123" s="24" t="s">
        <v>84</v>
      </c>
      <c r="AY123" s="24" t="s">
        <v>128</v>
      </c>
      <c r="BE123" s="204">
        <f>IF(N123="základní",J123,0)</f>
        <v>0</v>
      </c>
      <c r="BF123" s="204">
        <f>IF(N123="snížená",J123,0)</f>
        <v>0</v>
      </c>
      <c r="BG123" s="204">
        <f>IF(N123="zákl. přenesená",J123,0)</f>
        <v>0</v>
      </c>
      <c r="BH123" s="204">
        <f>IF(N123="sníž. přenesená",J123,0)</f>
        <v>0</v>
      </c>
      <c r="BI123" s="204">
        <f>IF(N123="nulová",J123,0)</f>
        <v>0</v>
      </c>
      <c r="BJ123" s="24" t="s">
        <v>25</v>
      </c>
      <c r="BK123" s="204">
        <f>ROUND(I123*H123,2)</f>
        <v>0</v>
      </c>
      <c r="BL123" s="24" t="s">
        <v>135</v>
      </c>
      <c r="BM123" s="24" t="s">
        <v>727</v>
      </c>
    </row>
    <row r="124" spans="2:65" s="1" customFormat="1" ht="162">
      <c r="B124" s="41"/>
      <c r="C124" s="63"/>
      <c r="D124" s="221" t="s">
        <v>137</v>
      </c>
      <c r="E124" s="63"/>
      <c r="F124" s="256" t="s">
        <v>189</v>
      </c>
      <c r="G124" s="63"/>
      <c r="H124" s="63"/>
      <c r="I124" s="163"/>
      <c r="J124" s="63"/>
      <c r="K124" s="63"/>
      <c r="L124" s="61"/>
      <c r="M124" s="207"/>
      <c r="N124" s="42"/>
      <c r="O124" s="42"/>
      <c r="P124" s="42"/>
      <c r="Q124" s="42"/>
      <c r="R124" s="42"/>
      <c r="S124" s="42"/>
      <c r="T124" s="78"/>
      <c r="AT124" s="24" t="s">
        <v>137</v>
      </c>
      <c r="AU124" s="24" t="s">
        <v>84</v>
      </c>
    </row>
    <row r="125" spans="2:65" s="1" customFormat="1" ht="57" customHeight="1">
      <c r="B125" s="41"/>
      <c r="C125" s="193" t="s">
        <v>184</v>
      </c>
      <c r="D125" s="193" t="s">
        <v>130</v>
      </c>
      <c r="E125" s="194" t="s">
        <v>191</v>
      </c>
      <c r="F125" s="195" t="s">
        <v>192</v>
      </c>
      <c r="G125" s="196" t="s">
        <v>172</v>
      </c>
      <c r="H125" s="197">
        <v>49.2</v>
      </c>
      <c r="I125" s="198"/>
      <c r="J125" s="199">
        <f>ROUND(I125*H125,2)</f>
        <v>0</v>
      </c>
      <c r="K125" s="195" t="s">
        <v>134</v>
      </c>
      <c r="L125" s="61"/>
      <c r="M125" s="200" t="s">
        <v>24</v>
      </c>
      <c r="N125" s="201" t="s">
        <v>46</v>
      </c>
      <c r="O125" s="42"/>
      <c r="P125" s="202">
        <f>O125*H125</f>
        <v>0</v>
      </c>
      <c r="Q125" s="202">
        <v>8.6800000000000002E-3</v>
      </c>
      <c r="R125" s="202">
        <f>Q125*H125</f>
        <v>0.42705600000000005</v>
      </c>
      <c r="S125" s="202">
        <v>0</v>
      </c>
      <c r="T125" s="203">
        <f>S125*H125</f>
        <v>0</v>
      </c>
      <c r="AR125" s="24" t="s">
        <v>135</v>
      </c>
      <c r="AT125" s="24" t="s">
        <v>130</v>
      </c>
      <c r="AU125" s="24" t="s">
        <v>84</v>
      </c>
      <c r="AY125" s="24" t="s">
        <v>128</v>
      </c>
      <c r="BE125" s="204">
        <f>IF(N125="základní",J125,0)</f>
        <v>0</v>
      </c>
      <c r="BF125" s="204">
        <f>IF(N125="snížená",J125,0)</f>
        <v>0</v>
      </c>
      <c r="BG125" s="204">
        <f>IF(N125="zákl. přenesená",J125,0)</f>
        <v>0</v>
      </c>
      <c r="BH125" s="204">
        <f>IF(N125="sníž. přenesená",J125,0)</f>
        <v>0</v>
      </c>
      <c r="BI125" s="204">
        <f>IF(N125="nulová",J125,0)</f>
        <v>0</v>
      </c>
      <c r="BJ125" s="24" t="s">
        <v>25</v>
      </c>
      <c r="BK125" s="204">
        <f>ROUND(I125*H125,2)</f>
        <v>0</v>
      </c>
      <c r="BL125" s="24" t="s">
        <v>135</v>
      </c>
      <c r="BM125" s="24" t="s">
        <v>728</v>
      </c>
    </row>
    <row r="126" spans="2:65" s="1" customFormat="1" ht="81">
      <c r="B126" s="41"/>
      <c r="C126" s="63"/>
      <c r="D126" s="205" t="s">
        <v>137</v>
      </c>
      <c r="E126" s="63"/>
      <c r="F126" s="206" t="s">
        <v>194</v>
      </c>
      <c r="G126" s="63"/>
      <c r="H126" s="63"/>
      <c r="I126" s="163"/>
      <c r="J126" s="63"/>
      <c r="K126" s="63"/>
      <c r="L126" s="61"/>
      <c r="M126" s="207"/>
      <c r="N126" s="42"/>
      <c r="O126" s="42"/>
      <c r="P126" s="42"/>
      <c r="Q126" s="42"/>
      <c r="R126" s="42"/>
      <c r="S126" s="42"/>
      <c r="T126" s="78"/>
      <c r="AT126" s="24" t="s">
        <v>137</v>
      </c>
      <c r="AU126" s="24" t="s">
        <v>84</v>
      </c>
    </row>
    <row r="127" spans="2:65" s="11" customFormat="1" ht="13.5">
      <c r="B127" s="208"/>
      <c r="C127" s="209"/>
      <c r="D127" s="205" t="s">
        <v>141</v>
      </c>
      <c r="E127" s="210" t="s">
        <v>24</v>
      </c>
      <c r="F127" s="211" t="s">
        <v>195</v>
      </c>
      <c r="G127" s="209"/>
      <c r="H127" s="212" t="s">
        <v>24</v>
      </c>
      <c r="I127" s="213"/>
      <c r="J127" s="209"/>
      <c r="K127" s="209"/>
      <c r="L127" s="214"/>
      <c r="M127" s="215"/>
      <c r="N127" s="216"/>
      <c r="O127" s="216"/>
      <c r="P127" s="216"/>
      <c r="Q127" s="216"/>
      <c r="R127" s="216"/>
      <c r="S127" s="216"/>
      <c r="T127" s="217"/>
      <c r="AT127" s="218" t="s">
        <v>141</v>
      </c>
      <c r="AU127" s="218" t="s">
        <v>84</v>
      </c>
      <c r="AV127" s="11" t="s">
        <v>25</v>
      </c>
      <c r="AW127" s="11" t="s">
        <v>143</v>
      </c>
      <c r="AX127" s="11" t="s">
        <v>75</v>
      </c>
      <c r="AY127" s="218" t="s">
        <v>128</v>
      </c>
    </row>
    <row r="128" spans="2:65" s="12" customFormat="1" ht="13.5">
      <c r="B128" s="219"/>
      <c r="C128" s="220"/>
      <c r="D128" s="205" t="s">
        <v>141</v>
      </c>
      <c r="E128" s="231" t="s">
        <v>24</v>
      </c>
      <c r="F128" s="232" t="s">
        <v>729</v>
      </c>
      <c r="G128" s="220"/>
      <c r="H128" s="233">
        <v>19.2</v>
      </c>
      <c r="I128" s="225"/>
      <c r="J128" s="220"/>
      <c r="K128" s="220"/>
      <c r="L128" s="226"/>
      <c r="M128" s="227"/>
      <c r="N128" s="228"/>
      <c r="O128" s="228"/>
      <c r="P128" s="228"/>
      <c r="Q128" s="228"/>
      <c r="R128" s="228"/>
      <c r="S128" s="228"/>
      <c r="T128" s="229"/>
      <c r="AT128" s="230" t="s">
        <v>141</v>
      </c>
      <c r="AU128" s="230" t="s">
        <v>84</v>
      </c>
      <c r="AV128" s="12" t="s">
        <v>84</v>
      </c>
      <c r="AW128" s="12" t="s">
        <v>143</v>
      </c>
      <c r="AX128" s="12" t="s">
        <v>75</v>
      </c>
      <c r="AY128" s="230" t="s">
        <v>128</v>
      </c>
    </row>
    <row r="129" spans="2:65" s="12" customFormat="1" ht="13.5">
      <c r="B129" s="219"/>
      <c r="C129" s="220"/>
      <c r="D129" s="205" t="s">
        <v>141</v>
      </c>
      <c r="E129" s="231" t="s">
        <v>24</v>
      </c>
      <c r="F129" s="232" t="s">
        <v>730</v>
      </c>
      <c r="G129" s="220"/>
      <c r="H129" s="233">
        <v>2.4</v>
      </c>
      <c r="I129" s="225"/>
      <c r="J129" s="220"/>
      <c r="K129" s="220"/>
      <c r="L129" s="226"/>
      <c r="M129" s="227"/>
      <c r="N129" s="228"/>
      <c r="O129" s="228"/>
      <c r="P129" s="228"/>
      <c r="Q129" s="228"/>
      <c r="R129" s="228"/>
      <c r="S129" s="228"/>
      <c r="T129" s="229"/>
      <c r="AT129" s="230" t="s">
        <v>141</v>
      </c>
      <c r="AU129" s="230" t="s">
        <v>84</v>
      </c>
      <c r="AV129" s="12" t="s">
        <v>84</v>
      </c>
      <c r="AW129" s="12" t="s">
        <v>143</v>
      </c>
      <c r="AX129" s="12" t="s">
        <v>75</v>
      </c>
      <c r="AY129" s="230" t="s">
        <v>128</v>
      </c>
    </row>
    <row r="130" spans="2:65" s="12" customFormat="1" ht="13.5">
      <c r="B130" s="219"/>
      <c r="C130" s="220"/>
      <c r="D130" s="205" t="s">
        <v>141</v>
      </c>
      <c r="E130" s="231" t="s">
        <v>24</v>
      </c>
      <c r="F130" s="232" t="s">
        <v>731</v>
      </c>
      <c r="G130" s="220"/>
      <c r="H130" s="233">
        <v>3.6</v>
      </c>
      <c r="I130" s="225"/>
      <c r="J130" s="220"/>
      <c r="K130" s="220"/>
      <c r="L130" s="226"/>
      <c r="M130" s="227"/>
      <c r="N130" s="228"/>
      <c r="O130" s="228"/>
      <c r="P130" s="228"/>
      <c r="Q130" s="228"/>
      <c r="R130" s="228"/>
      <c r="S130" s="228"/>
      <c r="T130" s="229"/>
      <c r="AT130" s="230" t="s">
        <v>141</v>
      </c>
      <c r="AU130" s="230" t="s">
        <v>84</v>
      </c>
      <c r="AV130" s="12" t="s">
        <v>84</v>
      </c>
      <c r="AW130" s="12" t="s">
        <v>143</v>
      </c>
      <c r="AX130" s="12" t="s">
        <v>75</v>
      </c>
      <c r="AY130" s="230" t="s">
        <v>128</v>
      </c>
    </row>
    <row r="131" spans="2:65" s="12" customFormat="1" ht="13.5">
      <c r="B131" s="219"/>
      <c r="C131" s="220"/>
      <c r="D131" s="205" t="s">
        <v>141</v>
      </c>
      <c r="E131" s="231" t="s">
        <v>24</v>
      </c>
      <c r="F131" s="232" t="s">
        <v>732</v>
      </c>
      <c r="G131" s="220"/>
      <c r="H131" s="233">
        <v>6</v>
      </c>
      <c r="I131" s="225"/>
      <c r="J131" s="220"/>
      <c r="K131" s="220"/>
      <c r="L131" s="226"/>
      <c r="M131" s="227"/>
      <c r="N131" s="228"/>
      <c r="O131" s="228"/>
      <c r="P131" s="228"/>
      <c r="Q131" s="228"/>
      <c r="R131" s="228"/>
      <c r="S131" s="228"/>
      <c r="T131" s="229"/>
      <c r="AT131" s="230" t="s">
        <v>141</v>
      </c>
      <c r="AU131" s="230" t="s">
        <v>84</v>
      </c>
      <c r="AV131" s="12" t="s">
        <v>84</v>
      </c>
      <c r="AW131" s="12" t="s">
        <v>143</v>
      </c>
      <c r="AX131" s="12" t="s">
        <v>75</v>
      </c>
      <c r="AY131" s="230" t="s">
        <v>128</v>
      </c>
    </row>
    <row r="132" spans="2:65" s="12" customFormat="1" ht="13.5">
      <c r="B132" s="219"/>
      <c r="C132" s="220"/>
      <c r="D132" s="205" t="s">
        <v>141</v>
      </c>
      <c r="E132" s="231" t="s">
        <v>24</v>
      </c>
      <c r="F132" s="232" t="s">
        <v>733</v>
      </c>
      <c r="G132" s="220"/>
      <c r="H132" s="233">
        <v>6</v>
      </c>
      <c r="I132" s="225"/>
      <c r="J132" s="220"/>
      <c r="K132" s="220"/>
      <c r="L132" s="226"/>
      <c r="M132" s="227"/>
      <c r="N132" s="228"/>
      <c r="O132" s="228"/>
      <c r="P132" s="228"/>
      <c r="Q132" s="228"/>
      <c r="R132" s="228"/>
      <c r="S132" s="228"/>
      <c r="T132" s="229"/>
      <c r="AT132" s="230" t="s">
        <v>141</v>
      </c>
      <c r="AU132" s="230" t="s">
        <v>84</v>
      </c>
      <c r="AV132" s="12" t="s">
        <v>84</v>
      </c>
      <c r="AW132" s="12" t="s">
        <v>143</v>
      </c>
      <c r="AX132" s="12" t="s">
        <v>75</v>
      </c>
      <c r="AY132" s="230" t="s">
        <v>128</v>
      </c>
    </row>
    <row r="133" spans="2:65" s="12" customFormat="1" ht="13.5">
      <c r="B133" s="219"/>
      <c r="C133" s="220"/>
      <c r="D133" s="205" t="s">
        <v>141</v>
      </c>
      <c r="E133" s="231" t="s">
        <v>24</v>
      </c>
      <c r="F133" s="232" t="s">
        <v>734</v>
      </c>
      <c r="G133" s="220"/>
      <c r="H133" s="233">
        <v>1.2</v>
      </c>
      <c r="I133" s="225"/>
      <c r="J133" s="220"/>
      <c r="K133" s="220"/>
      <c r="L133" s="226"/>
      <c r="M133" s="227"/>
      <c r="N133" s="228"/>
      <c r="O133" s="228"/>
      <c r="P133" s="228"/>
      <c r="Q133" s="228"/>
      <c r="R133" s="228"/>
      <c r="S133" s="228"/>
      <c r="T133" s="229"/>
      <c r="AT133" s="230" t="s">
        <v>141</v>
      </c>
      <c r="AU133" s="230" t="s">
        <v>84</v>
      </c>
      <c r="AV133" s="12" t="s">
        <v>84</v>
      </c>
      <c r="AW133" s="12" t="s">
        <v>143</v>
      </c>
      <c r="AX133" s="12" t="s">
        <v>75</v>
      </c>
      <c r="AY133" s="230" t="s">
        <v>128</v>
      </c>
    </row>
    <row r="134" spans="2:65" s="12" customFormat="1" ht="13.5">
      <c r="B134" s="219"/>
      <c r="C134" s="220"/>
      <c r="D134" s="205" t="s">
        <v>141</v>
      </c>
      <c r="E134" s="231" t="s">
        <v>24</v>
      </c>
      <c r="F134" s="232" t="s">
        <v>735</v>
      </c>
      <c r="G134" s="220"/>
      <c r="H134" s="233">
        <v>6</v>
      </c>
      <c r="I134" s="225"/>
      <c r="J134" s="220"/>
      <c r="K134" s="220"/>
      <c r="L134" s="226"/>
      <c r="M134" s="227"/>
      <c r="N134" s="228"/>
      <c r="O134" s="228"/>
      <c r="P134" s="228"/>
      <c r="Q134" s="228"/>
      <c r="R134" s="228"/>
      <c r="S134" s="228"/>
      <c r="T134" s="229"/>
      <c r="AT134" s="230" t="s">
        <v>141</v>
      </c>
      <c r="AU134" s="230" t="s">
        <v>84</v>
      </c>
      <c r="AV134" s="12" t="s">
        <v>84</v>
      </c>
      <c r="AW134" s="12" t="s">
        <v>143</v>
      </c>
      <c r="AX134" s="12" t="s">
        <v>75</v>
      </c>
      <c r="AY134" s="230" t="s">
        <v>128</v>
      </c>
    </row>
    <row r="135" spans="2:65" s="12" customFormat="1" ht="13.5">
      <c r="B135" s="219"/>
      <c r="C135" s="220"/>
      <c r="D135" s="205" t="s">
        <v>141</v>
      </c>
      <c r="E135" s="231" t="s">
        <v>24</v>
      </c>
      <c r="F135" s="232" t="s">
        <v>736</v>
      </c>
      <c r="G135" s="220"/>
      <c r="H135" s="233">
        <v>2.4</v>
      </c>
      <c r="I135" s="225"/>
      <c r="J135" s="220"/>
      <c r="K135" s="220"/>
      <c r="L135" s="226"/>
      <c r="M135" s="227"/>
      <c r="N135" s="228"/>
      <c r="O135" s="228"/>
      <c r="P135" s="228"/>
      <c r="Q135" s="228"/>
      <c r="R135" s="228"/>
      <c r="S135" s="228"/>
      <c r="T135" s="229"/>
      <c r="AT135" s="230" t="s">
        <v>141</v>
      </c>
      <c r="AU135" s="230" t="s">
        <v>84</v>
      </c>
      <c r="AV135" s="12" t="s">
        <v>84</v>
      </c>
      <c r="AW135" s="12" t="s">
        <v>143</v>
      </c>
      <c r="AX135" s="12" t="s">
        <v>75</v>
      </c>
      <c r="AY135" s="230" t="s">
        <v>128</v>
      </c>
    </row>
    <row r="136" spans="2:65" s="12" customFormat="1" ht="13.5">
      <c r="B136" s="219"/>
      <c r="C136" s="220"/>
      <c r="D136" s="205" t="s">
        <v>141</v>
      </c>
      <c r="E136" s="231" t="s">
        <v>24</v>
      </c>
      <c r="F136" s="232" t="s">
        <v>737</v>
      </c>
      <c r="G136" s="220"/>
      <c r="H136" s="233">
        <v>2.4</v>
      </c>
      <c r="I136" s="225"/>
      <c r="J136" s="220"/>
      <c r="K136" s="220"/>
      <c r="L136" s="226"/>
      <c r="M136" s="227"/>
      <c r="N136" s="228"/>
      <c r="O136" s="228"/>
      <c r="P136" s="228"/>
      <c r="Q136" s="228"/>
      <c r="R136" s="228"/>
      <c r="S136" s="228"/>
      <c r="T136" s="229"/>
      <c r="AT136" s="230" t="s">
        <v>141</v>
      </c>
      <c r="AU136" s="230" t="s">
        <v>84</v>
      </c>
      <c r="AV136" s="12" t="s">
        <v>84</v>
      </c>
      <c r="AW136" s="12" t="s">
        <v>143</v>
      </c>
      <c r="AX136" s="12" t="s">
        <v>75</v>
      </c>
      <c r="AY136" s="230" t="s">
        <v>128</v>
      </c>
    </row>
    <row r="137" spans="2:65" s="13" customFormat="1" ht="13.5">
      <c r="B137" s="234"/>
      <c r="C137" s="235"/>
      <c r="D137" s="221" t="s">
        <v>141</v>
      </c>
      <c r="E137" s="236" t="s">
        <v>24</v>
      </c>
      <c r="F137" s="237" t="s">
        <v>153</v>
      </c>
      <c r="G137" s="235"/>
      <c r="H137" s="238">
        <v>49.2</v>
      </c>
      <c r="I137" s="239"/>
      <c r="J137" s="235"/>
      <c r="K137" s="235"/>
      <c r="L137" s="240"/>
      <c r="M137" s="241"/>
      <c r="N137" s="242"/>
      <c r="O137" s="242"/>
      <c r="P137" s="242"/>
      <c r="Q137" s="242"/>
      <c r="R137" s="242"/>
      <c r="S137" s="242"/>
      <c r="T137" s="243"/>
      <c r="AT137" s="244" t="s">
        <v>141</v>
      </c>
      <c r="AU137" s="244" t="s">
        <v>84</v>
      </c>
      <c r="AV137" s="13" t="s">
        <v>135</v>
      </c>
      <c r="AW137" s="13" t="s">
        <v>143</v>
      </c>
      <c r="AX137" s="13" t="s">
        <v>25</v>
      </c>
      <c r="AY137" s="244" t="s">
        <v>128</v>
      </c>
    </row>
    <row r="138" spans="2:65" s="1" customFormat="1" ht="57" customHeight="1">
      <c r="B138" s="41"/>
      <c r="C138" s="193" t="s">
        <v>190</v>
      </c>
      <c r="D138" s="193" t="s">
        <v>130</v>
      </c>
      <c r="E138" s="194" t="s">
        <v>200</v>
      </c>
      <c r="F138" s="195" t="s">
        <v>201</v>
      </c>
      <c r="G138" s="196" t="s">
        <v>172</v>
      </c>
      <c r="H138" s="197">
        <v>16.8</v>
      </c>
      <c r="I138" s="198"/>
      <c r="J138" s="199">
        <f>ROUND(I138*H138,2)</f>
        <v>0</v>
      </c>
      <c r="K138" s="195" t="s">
        <v>134</v>
      </c>
      <c r="L138" s="61"/>
      <c r="M138" s="200" t="s">
        <v>24</v>
      </c>
      <c r="N138" s="201" t="s">
        <v>46</v>
      </c>
      <c r="O138" s="42"/>
      <c r="P138" s="202">
        <f>O138*H138</f>
        <v>0</v>
      </c>
      <c r="Q138" s="202">
        <v>3.6900000000000002E-2</v>
      </c>
      <c r="R138" s="202">
        <f>Q138*H138</f>
        <v>0.61992000000000003</v>
      </c>
      <c r="S138" s="202">
        <v>0</v>
      </c>
      <c r="T138" s="203">
        <f>S138*H138</f>
        <v>0</v>
      </c>
      <c r="AR138" s="24" t="s">
        <v>135</v>
      </c>
      <c r="AT138" s="24" t="s">
        <v>130</v>
      </c>
      <c r="AU138" s="24" t="s">
        <v>84</v>
      </c>
      <c r="AY138" s="24" t="s">
        <v>128</v>
      </c>
      <c r="BE138" s="204">
        <f>IF(N138="základní",J138,0)</f>
        <v>0</v>
      </c>
      <c r="BF138" s="204">
        <f>IF(N138="snížená",J138,0)</f>
        <v>0</v>
      </c>
      <c r="BG138" s="204">
        <f>IF(N138="zákl. přenesená",J138,0)</f>
        <v>0</v>
      </c>
      <c r="BH138" s="204">
        <f>IF(N138="sníž. přenesená",J138,0)</f>
        <v>0</v>
      </c>
      <c r="BI138" s="204">
        <f>IF(N138="nulová",J138,0)</f>
        <v>0</v>
      </c>
      <c r="BJ138" s="24" t="s">
        <v>25</v>
      </c>
      <c r="BK138" s="204">
        <f>ROUND(I138*H138,2)</f>
        <v>0</v>
      </c>
      <c r="BL138" s="24" t="s">
        <v>135</v>
      </c>
      <c r="BM138" s="24" t="s">
        <v>738</v>
      </c>
    </row>
    <row r="139" spans="2:65" s="1" customFormat="1" ht="81">
      <c r="B139" s="41"/>
      <c r="C139" s="63"/>
      <c r="D139" s="205" t="s">
        <v>137</v>
      </c>
      <c r="E139" s="63"/>
      <c r="F139" s="206" t="s">
        <v>194</v>
      </c>
      <c r="G139" s="63"/>
      <c r="H139" s="63"/>
      <c r="I139" s="163"/>
      <c r="J139" s="63"/>
      <c r="K139" s="63"/>
      <c r="L139" s="61"/>
      <c r="M139" s="207"/>
      <c r="N139" s="42"/>
      <c r="O139" s="42"/>
      <c r="P139" s="42"/>
      <c r="Q139" s="42"/>
      <c r="R139" s="42"/>
      <c r="S139" s="42"/>
      <c r="T139" s="78"/>
      <c r="AT139" s="24" t="s">
        <v>137</v>
      </c>
      <c r="AU139" s="24" t="s">
        <v>84</v>
      </c>
    </row>
    <row r="140" spans="2:65" s="11" customFormat="1" ht="13.5">
      <c r="B140" s="208"/>
      <c r="C140" s="209"/>
      <c r="D140" s="205" t="s">
        <v>141</v>
      </c>
      <c r="E140" s="210" t="s">
        <v>24</v>
      </c>
      <c r="F140" s="211" t="s">
        <v>195</v>
      </c>
      <c r="G140" s="209"/>
      <c r="H140" s="212" t="s">
        <v>24</v>
      </c>
      <c r="I140" s="213"/>
      <c r="J140" s="209"/>
      <c r="K140" s="209"/>
      <c r="L140" s="214"/>
      <c r="M140" s="215"/>
      <c r="N140" s="216"/>
      <c r="O140" s="216"/>
      <c r="P140" s="216"/>
      <c r="Q140" s="216"/>
      <c r="R140" s="216"/>
      <c r="S140" s="216"/>
      <c r="T140" s="217"/>
      <c r="AT140" s="218" t="s">
        <v>141</v>
      </c>
      <c r="AU140" s="218" t="s">
        <v>84</v>
      </c>
      <c r="AV140" s="11" t="s">
        <v>25</v>
      </c>
      <c r="AW140" s="11" t="s">
        <v>143</v>
      </c>
      <c r="AX140" s="11" t="s">
        <v>75</v>
      </c>
      <c r="AY140" s="218" t="s">
        <v>128</v>
      </c>
    </row>
    <row r="141" spans="2:65" s="12" customFormat="1" ht="13.5">
      <c r="B141" s="219"/>
      <c r="C141" s="220"/>
      <c r="D141" s="205" t="s">
        <v>141</v>
      </c>
      <c r="E141" s="231" t="s">
        <v>24</v>
      </c>
      <c r="F141" s="232" t="s">
        <v>739</v>
      </c>
      <c r="G141" s="220"/>
      <c r="H141" s="233">
        <v>8.4</v>
      </c>
      <c r="I141" s="225"/>
      <c r="J141" s="220"/>
      <c r="K141" s="220"/>
      <c r="L141" s="226"/>
      <c r="M141" s="227"/>
      <c r="N141" s="228"/>
      <c r="O141" s="228"/>
      <c r="P141" s="228"/>
      <c r="Q141" s="228"/>
      <c r="R141" s="228"/>
      <c r="S141" s="228"/>
      <c r="T141" s="229"/>
      <c r="AT141" s="230" t="s">
        <v>141</v>
      </c>
      <c r="AU141" s="230" t="s">
        <v>84</v>
      </c>
      <c r="AV141" s="12" t="s">
        <v>84</v>
      </c>
      <c r="AW141" s="12" t="s">
        <v>143</v>
      </c>
      <c r="AX141" s="12" t="s">
        <v>75</v>
      </c>
      <c r="AY141" s="230" t="s">
        <v>128</v>
      </c>
    </row>
    <row r="142" spans="2:65" s="12" customFormat="1" ht="13.5">
      <c r="B142" s="219"/>
      <c r="C142" s="220"/>
      <c r="D142" s="205" t="s">
        <v>141</v>
      </c>
      <c r="E142" s="231" t="s">
        <v>24</v>
      </c>
      <c r="F142" s="232" t="s">
        <v>740</v>
      </c>
      <c r="G142" s="220"/>
      <c r="H142" s="233">
        <v>1.2</v>
      </c>
      <c r="I142" s="225"/>
      <c r="J142" s="220"/>
      <c r="K142" s="220"/>
      <c r="L142" s="226"/>
      <c r="M142" s="227"/>
      <c r="N142" s="228"/>
      <c r="O142" s="228"/>
      <c r="P142" s="228"/>
      <c r="Q142" s="228"/>
      <c r="R142" s="228"/>
      <c r="S142" s="228"/>
      <c r="T142" s="229"/>
      <c r="AT142" s="230" t="s">
        <v>141</v>
      </c>
      <c r="AU142" s="230" t="s">
        <v>84</v>
      </c>
      <c r="AV142" s="12" t="s">
        <v>84</v>
      </c>
      <c r="AW142" s="12" t="s">
        <v>143</v>
      </c>
      <c r="AX142" s="12" t="s">
        <v>75</v>
      </c>
      <c r="AY142" s="230" t="s">
        <v>128</v>
      </c>
    </row>
    <row r="143" spans="2:65" s="12" customFormat="1" ht="13.5">
      <c r="B143" s="219"/>
      <c r="C143" s="220"/>
      <c r="D143" s="205" t="s">
        <v>141</v>
      </c>
      <c r="E143" s="231" t="s">
        <v>24</v>
      </c>
      <c r="F143" s="232" t="s">
        <v>741</v>
      </c>
      <c r="G143" s="220"/>
      <c r="H143" s="233">
        <v>1.2</v>
      </c>
      <c r="I143" s="225"/>
      <c r="J143" s="220"/>
      <c r="K143" s="220"/>
      <c r="L143" s="226"/>
      <c r="M143" s="227"/>
      <c r="N143" s="228"/>
      <c r="O143" s="228"/>
      <c r="P143" s="228"/>
      <c r="Q143" s="228"/>
      <c r="R143" s="228"/>
      <c r="S143" s="228"/>
      <c r="T143" s="229"/>
      <c r="AT143" s="230" t="s">
        <v>141</v>
      </c>
      <c r="AU143" s="230" t="s">
        <v>84</v>
      </c>
      <c r="AV143" s="12" t="s">
        <v>84</v>
      </c>
      <c r="AW143" s="12" t="s">
        <v>143</v>
      </c>
      <c r="AX143" s="12" t="s">
        <v>75</v>
      </c>
      <c r="AY143" s="230" t="s">
        <v>128</v>
      </c>
    </row>
    <row r="144" spans="2:65" s="12" customFormat="1" ht="13.5">
      <c r="B144" s="219"/>
      <c r="C144" s="220"/>
      <c r="D144" s="205" t="s">
        <v>141</v>
      </c>
      <c r="E144" s="231" t="s">
        <v>24</v>
      </c>
      <c r="F144" s="232" t="s">
        <v>734</v>
      </c>
      <c r="G144" s="220"/>
      <c r="H144" s="233">
        <v>1.2</v>
      </c>
      <c r="I144" s="225"/>
      <c r="J144" s="220"/>
      <c r="K144" s="220"/>
      <c r="L144" s="226"/>
      <c r="M144" s="227"/>
      <c r="N144" s="228"/>
      <c r="O144" s="228"/>
      <c r="P144" s="228"/>
      <c r="Q144" s="228"/>
      <c r="R144" s="228"/>
      <c r="S144" s="228"/>
      <c r="T144" s="229"/>
      <c r="AT144" s="230" t="s">
        <v>141</v>
      </c>
      <c r="AU144" s="230" t="s">
        <v>84</v>
      </c>
      <c r="AV144" s="12" t="s">
        <v>84</v>
      </c>
      <c r="AW144" s="12" t="s">
        <v>143</v>
      </c>
      <c r="AX144" s="12" t="s">
        <v>75</v>
      </c>
      <c r="AY144" s="230" t="s">
        <v>128</v>
      </c>
    </row>
    <row r="145" spans="2:65" s="12" customFormat="1" ht="13.5">
      <c r="B145" s="219"/>
      <c r="C145" s="220"/>
      <c r="D145" s="205" t="s">
        <v>141</v>
      </c>
      <c r="E145" s="231" t="s">
        <v>24</v>
      </c>
      <c r="F145" s="232" t="s">
        <v>742</v>
      </c>
      <c r="G145" s="220"/>
      <c r="H145" s="233">
        <v>1.2</v>
      </c>
      <c r="I145" s="225"/>
      <c r="J145" s="220"/>
      <c r="K145" s="220"/>
      <c r="L145" s="226"/>
      <c r="M145" s="227"/>
      <c r="N145" s="228"/>
      <c r="O145" s="228"/>
      <c r="P145" s="228"/>
      <c r="Q145" s="228"/>
      <c r="R145" s="228"/>
      <c r="S145" s="228"/>
      <c r="T145" s="229"/>
      <c r="AT145" s="230" t="s">
        <v>141</v>
      </c>
      <c r="AU145" s="230" t="s">
        <v>84</v>
      </c>
      <c r="AV145" s="12" t="s">
        <v>84</v>
      </c>
      <c r="AW145" s="12" t="s">
        <v>143</v>
      </c>
      <c r="AX145" s="12" t="s">
        <v>75</v>
      </c>
      <c r="AY145" s="230" t="s">
        <v>128</v>
      </c>
    </row>
    <row r="146" spans="2:65" s="12" customFormat="1" ht="13.5">
      <c r="B146" s="219"/>
      <c r="C146" s="220"/>
      <c r="D146" s="205" t="s">
        <v>141</v>
      </c>
      <c r="E146" s="231" t="s">
        <v>24</v>
      </c>
      <c r="F146" s="232" t="s">
        <v>743</v>
      </c>
      <c r="G146" s="220"/>
      <c r="H146" s="233">
        <v>1.2</v>
      </c>
      <c r="I146" s="225"/>
      <c r="J146" s="220"/>
      <c r="K146" s="220"/>
      <c r="L146" s="226"/>
      <c r="M146" s="227"/>
      <c r="N146" s="228"/>
      <c r="O146" s="228"/>
      <c r="P146" s="228"/>
      <c r="Q146" s="228"/>
      <c r="R146" s="228"/>
      <c r="S146" s="228"/>
      <c r="T146" s="229"/>
      <c r="AT146" s="230" t="s">
        <v>141</v>
      </c>
      <c r="AU146" s="230" t="s">
        <v>84</v>
      </c>
      <c r="AV146" s="12" t="s">
        <v>84</v>
      </c>
      <c r="AW146" s="12" t="s">
        <v>143</v>
      </c>
      <c r="AX146" s="12" t="s">
        <v>75</v>
      </c>
      <c r="AY146" s="230" t="s">
        <v>128</v>
      </c>
    </row>
    <row r="147" spans="2:65" s="12" customFormat="1" ht="13.5">
      <c r="B147" s="219"/>
      <c r="C147" s="220"/>
      <c r="D147" s="205" t="s">
        <v>141</v>
      </c>
      <c r="E147" s="231" t="s">
        <v>24</v>
      </c>
      <c r="F147" s="232" t="s">
        <v>737</v>
      </c>
      <c r="G147" s="220"/>
      <c r="H147" s="233">
        <v>2.4</v>
      </c>
      <c r="I147" s="225"/>
      <c r="J147" s="220"/>
      <c r="K147" s="220"/>
      <c r="L147" s="226"/>
      <c r="M147" s="227"/>
      <c r="N147" s="228"/>
      <c r="O147" s="228"/>
      <c r="P147" s="228"/>
      <c r="Q147" s="228"/>
      <c r="R147" s="228"/>
      <c r="S147" s="228"/>
      <c r="T147" s="229"/>
      <c r="AT147" s="230" t="s">
        <v>141</v>
      </c>
      <c r="AU147" s="230" t="s">
        <v>84</v>
      </c>
      <c r="AV147" s="12" t="s">
        <v>84</v>
      </c>
      <c r="AW147" s="12" t="s">
        <v>143</v>
      </c>
      <c r="AX147" s="12" t="s">
        <v>75</v>
      </c>
      <c r="AY147" s="230" t="s">
        <v>128</v>
      </c>
    </row>
    <row r="148" spans="2:65" s="13" customFormat="1" ht="13.5">
      <c r="B148" s="234"/>
      <c r="C148" s="235"/>
      <c r="D148" s="221" t="s">
        <v>141</v>
      </c>
      <c r="E148" s="236" t="s">
        <v>24</v>
      </c>
      <c r="F148" s="237" t="s">
        <v>153</v>
      </c>
      <c r="G148" s="235"/>
      <c r="H148" s="238">
        <v>16.8</v>
      </c>
      <c r="I148" s="239"/>
      <c r="J148" s="235"/>
      <c r="K148" s="235"/>
      <c r="L148" s="240"/>
      <c r="M148" s="241"/>
      <c r="N148" s="242"/>
      <c r="O148" s="242"/>
      <c r="P148" s="242"/>
      <c r="Q148" s="242"/>
      <c r="R148" s="242"/>
      <c r="S148" s="242"/>
      <c r="T148" s="243"/>
      <c r="AT148" s="244" t="s">
        <v>141</v>
      </c>
      <c r="AU148" s="244" t="s">
        <v>84</v>
      </c>
      <c r="AV148" s="13" t="s">
        <v>135</v>
      </c>
      <c r="AW148" s="13" t="s">
        <v>143</v>
      </c>
      <c r="AX148" s="13" t="s">
        <v>25</v>
      </c>
      <c r="AY148" s="244" t="s">
        <v>128</v>
      </c>
    </row>
    <row r="149" spans="2:65" s="1" customFormat="1" ht="31.5" customHeight="1">
      <c r="B149" s="41"/>
      <c r="C149" s="193" t="s">
        <v>199</v>
      </c>
      <c r="D149" s="193" t="s">
        <v>130</v>
      </c>
      <c r="E149" s="194" t="s">
        <v>203</v>
      </c>
      <c r="F149" s="195" t="s">
        <v>204</v>
      </c>
      <c r="G149" s="196" t="s">
        <v>205</v>
      </c>
      <c r="H149" s="197">
        <v>1191.5999999999999</v>
      </c>
      <c r="I149" s="198"/>
      <c r="J149" s="199">
        <f>ROUND(I149*H149,2)</f>
        <v>0</v>
      </c>
      <c r="K149" s="195" t="s">
        <v>134</v>
      </c>
      <c r="L149" s="61"/>
      <c r="M149" s="200" t="s">
        <v>24</v>
      </c>
      <c r="N149" s="201" t="s">
        <v>46</v>
      </c>
      <c r="O149" s="42"/>
      <c r="P149" s="202">
        <f>O149*H149</f>
        <v>0</v>
      </c>
      <c r="Q149" s="202">
        <v>0</v>
      </c>
      <c r="R149" s="202">
        <f>Q149*H149</f>
        <v>0</v>
      </c>
      <c r="S149" s="202">
        <v>0</v>
      </c>
      <c r="T149" s="203">
        <f>S149*H149</f>
        <v>0</v>
      </c>
      <c r="AR149" s="24" t="s">
        <v>135</v>
      </c>
      <c r="AT149" s="24" t="s">
        <v>130</v>
      </c>
      <c r="AU149" s="24" t="s">
        <v>84</v>
      </c>
      <c r="AY149" s="24" t="s">
        <v>128</v>
      </c>
      <c r="BE149" s="204">
        <f>IF(N149="základní",J149,0)</f>
        <v>0</v>
      </c>
      <c r="BF149" s="204">
        <f>IF(N149="snížená",J149,0)</f>
        <v>0</v>
      </c>
      <c r="BG149" s="204">
        <f>IF(N149="zákl. přenesená",J149,0)</f>
        <v>0</v>
      </c>
      <c r="BH149" s="204">
        <f>IF(N149="sníž. přenesená",J149,0)</f>
        <v>0</v>
      </c>
      <c r="BI149" s="204">
        <f>IF(N149="nulová",J149,0)</f>
        <v>0</v>
      </c>
      <c r="BJ149" s="24" t="s">
        <v>25</v>
      </c>
      <c r="BK149" s="204">
        <f>ROUND(I149*H149,2)</f>
        <v>0</v>
      </c>
      <c r="BL149" s="24" t="s">
        <v>135</v>
      </c>
      <c r="BM149" s="24" t="s">
        <v>744</v>
      </c>
    </row>
    <row r="150" spans="2:65" s="1" customFormat="1" ht="378">
      <c r="B150" s="41"/>
      <c r="C150" s="63"/>
      <c r="D150" s="205" t="s">
        <v>137</v>
      </c>
      <c r="E150" s="63"/>
      <c r="F150" s="206" t="s">
        <v>207</v>
      </c>
      <c r="G150" s="63"/>
      <c r="H150" s="63"/>
      <c r="I150" s="163"/>
      <c r="J150" s="63"/>
      <c r="K150" s="63"/>
      <c r="L150" s="61"/>
      <c r="M150" s="207"/>
      <c r="N150" s="42"/>
      <c r="O150" s="42"/>
      <c r="P150" s="42"/>
      <c r="Q150" s="42"/>
      <c r="R150" s="42"/>
      <c r="S150" s="42"/>
      <c r="T150" s="78"/>
      <c r="AT150" s="24" t="s">
        <v>137</v>
      </c>
      <c r="AU150" s="24" t="s">
        <v>84</v>
      </c>
    </row>
    <row r="151" spans="2:65" s="11" customFormat="1" ht="13.5">
      <c r="B151" s="208"/>
      <c r="C151" s="209"/>
      <c r="D151" s="205" t="s">
        <v>141</v>
      </c>
      <c r="E151" s="210" t="s">
        <v>24</v>
      </c>
      <c r="F151" s="211" t="s">
        <v>208</v>
      </c>
      <c r="G151" s="209"/>
      <c r="H151" s="212" t="s">
        <v>24</v>
      </c>
      <c r="I151" s="213"/>
      <c r="J151" s="209"/>
      <c r="K151" s="209"/>
      <c r="L151" s="214"/>
      <c r="M151" s="215"/>
      <c r="N151" s="216"/>
      <c r="O151" s="216"/>
      <c r="P151" s="216"/>
      <c r="Q151" s="216"/>
      <c r="R151" s="216"/>
      <c r="S151" s="216"/>
      <c r="T151" s="217"/>
      <c r="AT151" s="218" t="s">
        <v>141</v>
      </c>
      <c r="AU151" s="218" t="s">
        <v>84</v>
      </c>
      <c r="AV151" s="11" t="s">
        <v>25</v>
      </c>
      <c r="AW151" s="11" t="s">
        <v>143</v>
      </c>
      <c r="AX151" s="11" t="s">
        <v>75</v>
      </c>
      <c r="AY151" s="218" t="s">
        <v>128</v>
      </c>
    </row>
    <row r="152" spans="2:65" s="12" customFormat="1" ht="13.5">
      <c r="B152" s="219"/>
      <c r="C152" s="220"/>
      <c r="D152" s="205" t="s">
        <v>141</v>
      </c>
      <c r="E152" s="231" t="s">
        <v>24</v>
      </c>
      <c r="F152" s="232" t="s">
        <v>745</v>
      </c>
      <c r="G152" s="220"/>
      <c r="H152" s="233">
        <v>82.8</v>
      </c>
      <c r="I152" s="225"/>
      <c r="J152" s="220"/>
      <c r="K152" s="220"/>
      <c r="L152" s="226"/>
      <c r="M152" s="227"/>
      <c r="N152" s="228"/>
      <c r="O152" s="228"/>
      <c r="P152" s="228"/>
      <c r="Q152" s="228"/>
      <c r="R152" s="228"/>
      <c r="S152" s="228"/>
      <c r="T152" s="229"/>
      <c r="AT152" s="230" t="s">
        <v>141</v>
      </c>
      <c r="AU152" s="230" t="s">
        <v>84</v>
      </c>
      <c r="AV152" s="12" t="s">
        <v>84</v>
      </c>
      <c r="AW152" s="12" t="s">
        <v>143</v>
      </c>
      <c r="AX152" s="12" t="s">
        <v>75</v>
      </c>
      <c r="AY152" s="230" t="s">
        <v>128</v>
      </c>
    </row>
    <row r="153" spans="2:65" s="12" customFormat="1" ht="13.5">
      <c r="B153" s="219"/>
      <c r="C153" s="220"/>
      <c r="D153" s="205" t="s">
        <v>141</v>
      </c>
      <c r="E153" s="231" t="s">
        <v>24</v>
      </c>
      <c r="F153" s="232" t="s">
        <v>746</v>
      </c>
      <c r="G153" s="220"/>
      <c r="H153" s="233">
        <v>7.2</v>
      </c>
      <c r="I153" s="225"/>
      <c r="J153" s="220"/>
      <c r="K153" s="220"/>
      <c r="L153" s="226"/>
      <c r="M153" s="227"/>
      <c r="N153" s="228"/>
      <c r="O153" s="228"/>
      <c r="P153" s="228"/>
      <c r="Q153" s="228"/>
      <c r="R153" s="228"/>
      <c r="S153" s="228"/>
      <c r="T153" s="229"/>
      <c r="AT153" s="230" t="s">
        <v>141</v>
      </c>
      <c r="AU153" s="230" t="s">
        <v>84</v>
      </c>
      <c r="AV153" s="12" t="s">
        <v>84</v>
      </c>
      <c r="AW153" s="12" t="s">
        <v>143</v>
      </c>
      <c r="AX153" s="12" t="s">
        <v>75</v>
      </c>
      <c r="AY153" s="230" t="s">
        <v>128</v>
      </c>
    </row>
    <row r="154" spans="2:65" s="12" customFormat="1" ht="13.5">
      <c r="B154" s="219"/>
      <c r="C154" s="220"/>
      <c r="D154" s="205" t="s">
        <v>141</v>
      </c>
      <c r="E154" s="231" t="s">
        <v>24</v>
      </c>
      <c r="F154" s="232" t="s">
        <v>747</v>
      </c>
      <c r="G154" s="220"/>
      <c r="H154" s="233">
        <v>14.4</v>
      </c>
      <c r="I154" s="225"/>
      <c r="J154" s="220"/>
      <c r="K154" s="220"/>
      <c r="L154" s="226"/>
      <c r="M154" s="227"/>
      <c r="N154" s="228"/>
      <c r="O154" s="228"/>
      <c r="P154" s="228"/>
      <c r="Q154" s="228"/>
      <c r="R154" s="228"/>
      <c r="S154" s="228"/>
      <c r="T154" s="229"/>
      <c r="AT154" s="230" t="s">
        <v>141</v>
      </c>
      <c r="AU154" s="230" t="s">
        <v>84</v>
      </c>
      <c r="AV154" s="12" t="s">
        <v>84</v>
      </c>
      <c r="AW154" s="12" t="s">
        <v>143</v>
      </c>
      <c r="AX154" s="12" t="s">
        <v>75</v>
      </c>
      <c r="AY154" s="230" t="s">
        <v>128</v>
      </c>
    </row>
    <row r="155" spans="2:65" s="12" customFormat="1" ht="13.5">
      <c r="B155" s="219"/>
      <c r="C155" s="220"/>
      <c r="D155" s="205" t="s">
        <v>141</v>
      </c>
      <c r="E155" s="231" t="s">
        <v>24</v>
      </c>
      <c r="F155" s="232" t="s">
        <v>748</v>
      </c>
      <c r="G155" s="220"/>
      <c r="H155" s="233">
        <v>18</v>
      </c>
      <c r="I155" s="225"/>
      <c r="J155" s="220"/>
      <c r="K155" s="220"/>
      <c r="L155" s="226"/>
      <c r="M155" s="227"/>
      <c r="N155" s="228"/>
      <c r="O155" s="228"/>
      <c r="P155" s="228"/>
      <c r="Q155" s="228"/>
      <c r="R155" s="228"/>
      <c r="S155" s="228"/>
      <c r="T155" s="229"/>
      <c r="AT155" s="230" t="s">
        <v>141</v>
      </c>
      <c r="AU155" s="230" t="s">
        <v>84</v>
      </c>
      <c r="AV155" s="12" t="s">
        <v>84</v>
      </c>
      <c r="AW155" s="12" t="s">
        <v>143</v>
      </c>
      <c r="AX155" s="12" t="s">
        <v>75</v>
      </c>
      <c r="AY155" s="230" t="s">
        <v>128</v>
      </c>
    </row>
    <row r="156" spans="2:65" s="12" customFormat="1" ht="13.5">
      <c r="B156" s="219"/>
      <c r="C156" s="220"/>
      <c r="D156" s="205" t="s">
        <v>141</v>
      </c>
      <c r="E156" s="231" t="s">
        <v>24</v>
      </c>
      <c r="F156" s="232" t="s">
        <v>749</v>
      </c>
      <c r="G156" s="220"/>
      <c r="H156" s="233">
        <v>21.6</v>
      </c>
      <c r="I156" s="225"/>
      <c r="J156" s="220"/>
      <c r="K156" s="220"/>
      <c r="L156" s="226"/>
      <c r="M156" s="227"/>
      <c r="N156" s="228"/>
      <c r="O156" s="228"/>
      <c r="P156" s="228"/>
      <c r="Q156" s="228"/>
      <c r="R156" s="228"/>
      <c r="S156" s="228"/>
      <c r="T156" s="229"/>
      <c r="AT156" s="230" t="s">
        <v>141</v>
      </c>
      <c r="AU156" s="230" t="s">
        <v>84</v>
      </c>
      <c r="AV156" s="12" t="s">
        <v>84</v>
      </c>
      <c r="AW156" s="12" t="s">
        <v>143</v>
      </c>
      <c r="AX156" s="12" t="s">
        <v>75</v>
      </c>
      <c r="AY156" s="230" t="s">
        <v>128</v>
      </c>
    </row>
    <row r="157" spans="2:65" s="12" customFormat="1" ht="13.5">
      <c r="B157" s="219"/>
      <c r="C157" s="220"/>
      <c r="D157" s="205" t="s">
        <v>141</v>
      </c>
      <c r="E157" s="231" t="s">
        <v>24</v>
      </c>
      <c r="F157" s="232" t="s">
        <v>750</v>
      </c>
      <c r="G157" s="220"/>
      <c r="H157" s="233">
        <v>7.2</v>
      </c>
      <c r="I157" s="225"/>
      <c r="J157" s="220"/>
      <c r="K157" s="220"/>
      <c r="L157" s="226"/>
      <c r="M157" s="227"/>
      <c r="N157" s="228"/>
      <c r="O157" s="228"/>
      <c r="P157" s="228"/>
      <c r="Q157" s="228"/>
      <c r="R157" s="228"/>
      <c r="S157" s="228"/>
      <c r="T157" s="229"/>
      <c r="AT157" s="230" t="s">
        <v>141</v>
      </c>
      <c r="AU157" s="230" t="s">
        <v>84</v>
      </c>
      <c r="AV157" s="12" t="s">
        <v>84</v>
      </c>
      <c r="AW157" s="12" t="s">
        <v>143</v>
      </c>
      <c r="AX157" s="12" t="s">
        <v>75</v>
      </c>
      <c r="AY157" s="230" t="s">
        <v>128</v>
      </c>
    </row>
    <row r="158" spans="2:65" s="12" customFormat="1" ht="13.5">
      <c r="B158" s="219"/>
      <c r="C158" s="220"/>
      <c r="D158" s="205" t="s">
        <v>141</v>
      </c>
      <c r="E158" s="231" t="s">
        <v>24</v>
      </c>
      <c r="F158" s="232" t="s">
        <v>751</v>
      </c>
      <c r="G158" s="220"/>
      <c r="H158" s="233">
        <v>21.6</v>
      </c>
      <c r="I158" s="225"/>
      <c r="J158" s="220"/>
      <c r="K158" s="220"/>
      <c r="L158" s="226"/>
      <c r="M158" s="227"/>
      <c r="N158" s="228"/>
      <c r="O158" s="228"/>
      <c r="P158" s="228"/>
      <c r="Q158" s="228"/>
      <c r="R158" s="228"/>
      <c r="S158" s="228"/>
      <c r="T158" s="229"/>
      <c r="AT158" s="230" t="s">
        <v>141</v>
      </c>
      <c r="AU158" s="230" t="s">
        <v>84</v>
      </c>
      <c r="AV158" s="12" t="s">
        <v>84</v>
      </c>
      <c r="AW158" s="12" t="s">
        <v>143</v>
      </c>
      <c r="AX158" s="12" t="s">
        <v>75</v>
      </c>
      <c r="AY158" s="230" t="s">
        <v>128</v>
      </c>
    </row>
    <row r="159" spans="2:65" s="12" customFormat="1" ht="13.5">
      <c r="B159" s="219"/>
      <c r="C159" s="220"/>
      <c r="D159" s="205" t="s">
        <v>141</v>
      </c>
      <c r="E159" s="231" t="s">
        <v>24</v>
      </c>
      <c r="F159" s="232" t="s">
        <v>752</v>
      </c>
      <c r="G159" s="220"/>
      <c r="H159" s="233">
        <v>10.8</v>
      </c>
      <c r="I159" s="225"/>
      <c r="J159" s="220"/>
      <c r="K159" s="220"/>
      <c r="L159" s="226"/>
      <c r="M159" s="227"/>
      <c r="N159" s="228"/>
      <c r="O159" s="228"/>
      <c r="P159" s="228"/>
      <c r="Q159" s="228"/>
      <c r="R159" s="228"/>
      <c r="S159" s="228"/>
      <c r="T159" s="229"/>
      <c r="AT159" s="230" t="s">
        <v>141</v>
      </c>
      <c r="AU159" s="230" t="s">
        <v>84</v>
      </c>
      <c r="AV159" s="12" t="s">
        <v>84</v>
      </c>
      <c r="AW159" s="12" t="s">
        <v>143</v>
      </c>
      <c r="AX159" s="12" t="s">
        <v>75</v>
      </c>
      <c r="AY159" s="230" t="s">
        <v>128</v>
      </c>
    </row>
    <row r="160" spans="2:65" s="12" customFormat="1" ht="13.5">
      <c r="B160" s="219"/>
      <c r="C160" s="220"/>
      <c r="D160" s="205" t="s">
        <v>141</v>
      </c>
      <c r="E160" s="231" t="s">
        <v>24</v>
      </c>
      <c r="F160" s="232" t="s">
        <v>753</v>
      </c>
      <c r="G160" s="220"/>
      <c r="H160" s="233">
        <v>14.4</v>
      </c>
      <c r="I160" s="225"/>
      <c r="J160" s="220"/>
      <c r="K160" s="220"/>
      <c r="L160" s="226"/>
      <c r="M160" s="227"/>
      <c r="N160" s="228"/>
      <c r="O160" s="228"/>
      <c r="P160" s="228"/>
      <c r="Q160" s="228"/>
      <c r="R160" s="228"/>
      <c r="S160" s="228"/>
      <c r="T160" s="229"/>
      <c r="AT160" s="230" t="s">
        <v>141</v>
      </c>
      <c r="AU160" s="230" t="s">
        <v>84</v>
      </c>
      <c r="AV160" s="12" t="s">
        <v>84</v>
      </c>
      <c r="AW160" s="12" t="s">
        <v>143</v>
      </c>
      <c r="AX160" s="12" t="s">
        <v>75</v>
      </c>
      <c r="AY160" s="230" t="s">
        <v>128</v>
      </c>
    </row>
    <row r="161" spans="2:65" s="11" customFormat="1" ht="13.5">
      <c r="B161" s="208"/>
      <c r="C161" s="209"/>
      <c r="D161" s="205" t="s">
        <v>141</v>
      </c>
      <c r="E161" s="210" t="s">
        <v>24</v>
      </c>
      <c r="F161" s="211" t="s">
        <v>212</v>
      </c>
      <c r="G161" s="209"/>
      <c r="H161" s="212" t="s">
        <v>24</v>
      </c>
      <c r="I161" s="213"/>
      <c r="J161" s="209"/>
      <c r="K161" s="209"/>
      <c r="L161" s="214"/>
      <c r="M161" s="215"/>
      <c r="N161" s="216"/>
      <c r="O161" s="216"/>
      <c r="P161" s="216"/>
      <c r="Q161" s="216"/>
      <c r="R161" s="216"/>
      <c r="S161" s="216"/>
      <c r="T161" s="217"/>
      <c r="AT161" s="218" t="s">
        <v>141</v>
      </c>
      <c r="AU161" s="218" t="s">
        <v>84</v>
      </c>
      <c r="AV161" s="11" t="s">
        <v>25</v>
      </c>
      <c r="AW161" s="11" t="s">
        <v>143</v>
      </c>
      <c r="AX161" s="11" t="s">
        <v>75</v>
      </c>
      <c r="AY161" s="218" t="s">
        <v>128</v>
      </c>
    </row>
    <row r="162" spans="2:65" s="12" customFormat="1" ht="13.5">
      <c r="B162" s="219"/>
      <c r="C162" s="220"/>
      <c r="D162" s="205" t="s">
        <v>141</v>
      </c>
      <c r="E162" s="231" t="s">
        <v>24</v>
      </c>
      <c r="F162" s="232" t="s">
        <v>754</v>
      </c>
      <c r="G162" s="220"/>
      <c r="H162" s="233">
        <v>831.6</v>
      </c>
      <c r="I162" s="225"/>
      <c r="J162" s="220"/>
      <c r="K162" s="220"/>
      <c r="L162" s="226"/>
      <c r="M162" s="227"/>
      <c r="N162" s="228"/>
      <c r="O162" s="228"/>
      <c r="P162" s="228"/>
      <c r="Q162" s="228"/>
      <c r="R162" s="228"/>
      <c r="S162" s="228"/>
      <c r="T162" s="229"/>
      <c r="AT162" s="230" t="s">
        <v>141</v>
      </c>
      <c r="AU162" s="230" t="s">
        <v>84</v>
      </c>
      <c r="AV162" s="12" t="s">
        <v>84</v>
      </c>
      <c r="AW162" s="12" t="s">
        <v>143</v>
      </c>
      <c r="AX162" s="12" t="s">
        <v>75</v>
      </c>
      <c r="AY162" s="230" t="s">
        <v>128</v>
      </c>
    </row>
    <row r="163" spans="2:65" s="12" customFormat="1" ht="13.5">
      <c r="B163" s="219"/>
      <c r="C163" s="220"/>
      <c r="D163" s="205" t="s">
        <v>141</v>
      </c>
      <c r="E163" s="231" t="s">
        <v>24</v>
      </c>
      <c r="F163" s="232" t="s">
        <v>755</v>
      </c>
      <c r="G163" s="220"/>
      <c r="H163" s="233">
        <v>162</v>
      </c>
      <c r="I163" s="225"/>
      <c r="J163" s="220"/>
      <c r="K163" s="220"/>
      <c r="L163" s="226"/>
      <c r="M163" s="227"/>
      <c r="N163" s="228"/>
      <c r="O163" s="228"/>
      <c r="P163" s="228"/>
      <c r="Q163" s="228"/>
      <c r="R163" s="228"/>
      <c r="S163" s="228"/>
      <c r="T163" s="229"/>
      <c r="AT163" s="230" t="s">
        <v>141</v>
      </c>
      <c r="AU163" s="230" t="s">
        <v>84</v>
      </c>
      <c r="AV163" s="12" t="s">
        <v>84</v>
      </c>
      <c r="AW163" s="12" t="s">
        <v>143</v>
      </c>
      <c r="AX163" s="12" t="s">
        <v>75</v>
      </c>
      <c r="AY163" s="230" t="s">
        <v>128</v>
      </c>
    </row>
    <row r="164" spans="2:65" s="13" customFormat="1" ht="13.5">
      <c r="B164" s="234"/>
      <c r="C164" s="235"/>
      <c r="D164" s="221" t="s">
        <v>141</v>
      </c>
      <c r="E164" s="236" t="s">
        <v>24</v>
      </c>
      <c r="F164" s="237" t="s">
        <v>153</v>
      </c>
      <c r="G164" s="235"/>
      <c r="H164" s="238">
        <v>1191.5999999999999</v>
      </c>
      <c r="I164" s="239"/>
      <c r="J164" s="235"/>
      <c r="K164" s="235"/>
      <c r="L164" s="240"/>
      <c r="M164" s="241"/>
      <c r="N164" s="242"/>
      <c r="O164" s="242"/>
      <c r="P164" s="242"/>
      <c r="Q164" s="242"/>
      <c r="R164" s="242"/>
      <c r="S164" s="242"/>
      <c r="T164" s="243"/>
      <c r="AT164" s="244" t="s">
        <v>141</v>
      </c>
      <c r="AU164" s="244" t="s">
        <v>84</v>
      </c>
      <c r="AV164" s="13" t="s">
        <v>135</v>
      </c>
      <c r="AW164" s="13" t="s">
        <v>143</v>
      </c>
      <c r="AX164" s="13" t="s">
        <v>25</v>
      </c>
      <c r="AY164" s="244" t="s">
        <v>128</v>
      </c>
    </row>
    <row r="165" spans="2:65" s="1" customFormat="1" ht="31.5" customHeight="1">
      <c r="B165" s="41"/>
      <c r="C165" s="193" t="s">
        <v>30</v>
      </c>
      <c r="D165" s="193" t="s">
        <v>130</v>
      </c>
      <c r="E165" s="194" t="s">
        <v>216</v>
      </c>
      <c r="F165" s="195" t="s">
        <v>217</v>
      </c>
      <c r="G165" s="196" t="s">
        <v>205</v>
      </c>
      <c r="H165" s="197">
        <v>235.27199999999999</v>
      </c>
      <c r="I165" s="198"/>
      <c r="J165" s="199">
        <f>ROUND(I165*H165,2)</f>
        <v>0</v>
      </c>
      <c r="K165" s="195" t="s">
        <v>134</v>
      </c>
      <c r="L165" s="61"/>
      <c r="M165" s="200" t="s">
        <v>24</v>
      </c>
      <c r="N165" s="201" t="s">
        <v>46</v>
      </c>
      <c r="O165" s="42"/>
      <c r="P165" s="202">
        <f>O165*H165</f>
        <v>0</v>
      </c>
      <c r="Q165" s="202">
        <v>0</v>
      </c>
      <c r="R165" s="202">
        <f>Q165*H165</f>
        <v>0</v>
      </c>
      <c r="S165" s="202">
        <v>0</v>
      </c>
      <c r="T165" s="203">
        <f>S165*H165</f>
        <v>0</v>
      </c>
      <c r="AR165" s="24" t="s">
        <v>135</v>
      </c>
      <c r="AT165" s="24" t="s">
        <v>130</v>
      </c>
      <c r="AU165" s="24" t="s">
        <v>84</v>
      </c>
      <c r="AY165" s="24" t="s">
        <v>128</v>
      </c>
      <c r="BE165" s="204">
        <f>IF(N165="základní",J165,0)</f>
        <v>0</v>
      </c>
      <c r="BF165" s="204">
        <f>IF(N165="snížená",J165,0)</f>
        <v>0</v>
      </c>
      <c r="BG165" s="204">
        <f>IF(N165="zákl. přenesená",J165,0)</f>
        <v>0</v>
      </c>
      <c r="BH165" s="204">
        <f>IF(N165="sníž. přenesená",J165,0)</f>
        <v>0</v>
      </c>
      <c r="BI165" s="204">
        <f>IF(N165="nulová",J165,0)</f>
        <v>0</v>
      </c>
      <c r="BJ165" s="24" t="s">
        <v>25</v>
      </c>
      <c r="BK165" s="204">
        <f>ROUND(I165*H165,2)</f>
        <v>0</v>
      </c>
      <c r="BL165" s="24" t="s">
        <v>135</v>
      </c>
      <c r="BM165" s="24" t="s">
        <v>756</v>
      </c>
    </row>
    <row r="166" spans="2:65" s="1" customFormat="1" ht="81">
      <c r="B166" s="41"/>
      <c r="C166" s="63"/>
      <c r="D166" s="205" t="s">
        <v>137</v>
      </c>
      <c r="E166" s="63"/>
      <c r="F166" s="206" t="s">
        <v>219</v>
      </c>
      <c r="G166" s="63"/>
      <c r="H166" s="63"/>
      <c r="I166" s="163"/>
      <c r="J166" s="63"/>
      <c r="K166" s="63"/>
      <c r="L166" s="61"/>
      <c r="M166" s="207"/>
      <c r="N166" s="42"/>
      <c r="O166" s="42"/>
      <c r="P166" s="42"/>
      <c r="Q166" s="42"/>
      <c r="R166" s="42"/>
      <c r="S166" s="42"/>
      <c r="T166" s="78"/>
      <c r="AT166" s="24" t="s">
        <v>137</v>
      </c>
      <c r="AU166" s="24" t="s">
        <v>84</v>
      </c>
    </row>
    <row r="167" spans="2:65" s="11" customFormat="1" ht="27">
      <c r="B167" s="208"/>
      <c r="C167" s="209"/>
      <c r="D167" s="205" t="s">
        <v>141</v>
      </c>
      <c r="E167" s="210" t="s">
        <v>24</v>
      </c>
      <c r="F167" s="211" t="s">
        <v>220</v>
      </c>
      <c r="G167" s="209"/>
      <c r="H167" s="212" t="s">
        <v>24</v>
      </c>
      <c r="I167" s="213"/>
      <c r="J167" s="209"/>
      <c r="K167" s="209"/>
      <c r="L167" s="214"/>
      <c r="M167" s="215"/>
      <c r="N167" s="216"/>
      <c r="O167" s="216"/>
      <c r="P167" s="216"/>
      <c r="Q167" s="216"/>
      <c r="R167" s="216"/>
      <c r="S167" s="216"/>
      <c r="T167" s="217"/>
      <c r="AT167" s="218" t="s">
        <v>141</v>
      </c>
      <c r="AU167" s="218" t="s">
        <v>84</v>
      </c>
      <c r="AV167" s="11" t="s">
        <v>25</v>
      </c>
      <c r="AW167" s="11" t="s">
        <v>143</v>
      </c>
      <c r="AX167" s="11" t="s">
        <v>75</v>
      </c>
      <c r="AY167" s="218" t="s">
        <v>128</v>
      </c>
    </row>
    <row r="168" spans="2:65" s="12" customFormat="1" ht="13.5">
      <c r="B168" s="219"/>
      <c r="C168" s="220"/>
      <c r="D168" s="205" t="s">
        <v>141</v>
      </c>
      <c r="E168" s="231" t="s">
        <v>24</v>
      </c>
      <c r="F168" s="232" t="s">
        <v>757</v>
      </c>
      <c r="G168" s="220"/>
      <c r="H168" s="233">
        <v>13.242240000000001</v>
      </c>
      <c r="I168" s="225"/>
      <c r="J168" s="220"/>
      <c r="K168" s="220"/>
      <c r="L168" s="226"/>
      <c r="M168" s="227"/>
      <c r="N168" s="228"/>
      <c r="O168" s="228"/>
      <c r="P168" s="228"/>
      <c r="Q168" s="228"/>
      <c r="R168" s="228"/>
      <c r="S168" s="228"/>
      <c r="T168" s="229"/>
      <c r="AT168" s="230" t="s">
        <v>141</v>
      </c>
      <c r="AU168" s="230" t="s">
        <v>84</v>
      </c>
      <c r="AV168" s="12" t="s">
        <v>84</v>
      </c>
      <c r="AW168" s="12" t="s">
        <v>143</v>
      </c>
      <c r="AX168" s="12" t="s">
        <v>75</v>
      </c>
      <c r="AY168" s="230" t="s">
        <v>128</v>
      </c>
    </row>
    <row r="169" spans="2:65" s="12" customFormat="1" ht="13.5">
      <c r="B169" s="219"/>
      <c r="C169" s="220"/>
      <c r="D169" s="205" t="s">
        <v>141</v>
      </c>
      <c r="E169" s="231" t="s">
        <v>24</v>
      </c>
      <c r="F169" s="232" t="s">
        <v>758</v>
      </c>
      <c r="G169" s="220"/>
      <c r="H169" s="233">
        <v>74.309759999999997</v>
      </c>
      <c r="I169" s="225"/>
      <c r="J169" s="220"/>
      <c r="K169" s="220"/>
      <c r="L169" s="226"/>
      <c r="M169" s="227"/>
      <c r="N169" s="228"/>
      <c r="O169" s="228"/>
      <c r="P169" s="228"/>
      <c r="Q169" s="228"/>
      <c r="R169" s="228"/>
      <c r="S169" s="228"/>
      <c r="T169" s="229"/>
      <c r="AT169" s="230" t="s">
        <v>141</v>
      </c>
      <c r="AU169" s="230" t="s">
        <v>84</v>
      </c>
      <c r="AV169" s="12" t="s">
        <v>84</v>
      </c>
      <c r="AW169" s="12" t="s">
        <v>143</v>
      </c>
      <c r="AX169" s="12" t="s">
        <v>75</v>
      </c>
      <c r="AY169" s="230" t="s">
        <v>128</v>
      </c>
    </row>
    <row r="170" spans="2:65" s="12" customFormat="1" ht="13.5">
      <c r="B170" s="219"/>
      <c r="C170" s="220"/>
      <c r="D170" s="205" t="s">
        <v>141</v>
      </c>
      <c r="E170" s="231" t="s">
        <v>24</v>
      </c>
      <c r="F170" s="232" t="s">
        <v>759</v>
      </c>
      <c r="G170" s="220"/>
      <c r="H170" s="233">
        <v>50.407679999999999</v>
      </c>
      <c r="I170" s="225"/>
      <c r="J170" s="220"/>
      <c r="K170" s="220"/>
      <c r="L170" s="226"/>
      <c r="M170" s="227"/>
      <c r="N170" s="228"/>
      <c r="O170" s="228"/>
      <c r="P170" s="228"/>
      <c r="Q170" s="228"/>
      <c r="R170" s="228"/>
      <c r="S170" s="228"/>
      <c r="T170" s="229"/>
      <c r="AT170" s="230" t="s">
        <v>141</v>
      </c>
      <c r="AU170" s="230" t="s">
        <v>84</v>
      </c>
      <c r="AV170" s="12" t="s">
        <v>84</v>
      </c>
      <c r="AW170" s="12" t="s">
        <v>143</v>
      </c>
      <c r="AX170" s="12" t="s">
        <v>75</v>
      </c>
      <c r="AY170" s="230" t="s">
        <v>128</v>
      </c>
    </row>
    <row r="171" spans="2:65" s="14" customFormat="1" ht="13.5">
      <c r="B171" s="245"/>
      <c r="C171" s="246"/>
      <c r="D171" s="205" t="s">
        <v>141</v>
      </c>
      <c r="E171" s="247" t="s">
        <v>24</v>
      </c>
      <c r="F171" s="248" t="s">
        <v>760</v>
      </c>
      <c r="G171" s="246"/>
      <c r="H171" s="249">
        <v>137.95967999999999</v>
      </c>
      <c r="I171" s="250"/>
      <c r="J171" s="246"/>
      <c r="K171" s="246"/>
      <c r="L171" s="251"/>
      <c r="M171" s="252"/>
      <c r="N171" s="253"/>
      <c r="O171" s="253"/>
      <c r="P171" s="253"/>
      <c r="Q171" s="253"/>
      <c r="R171" s="253"/>
      <c r="S171" s="253"/>
      <c r="T171" s="254"/>
      <c r="AT171" s="255" t="s">
        <v>141</v>
      </c>
      <c r="AU171" s="255" t="s">
        <v>84</v>
      </c>
      <c r="AV171" s="14" t="s">
        <v>154</v>
      </c>
      <c r="AW171" s="14" t="s">
        <v>143</v>
      </c>
      <c r="AX171" s="14" t="s">
        <v>75</v>
      </c>
      <c r="AY171" s="255" t="s">
        <v>128</v>
      </c>
    </row>
    <row r="172" spans="2:65" s="12" customFormat="1" ht="13.5">
      <c r="B172" s="219"/>
      <c r="C172" s="220"/>
      <c r="D172" s="205" t="s">
        <v>141</v>
      </c>
      <c r="E172" s="231" t="s">
        <v>24</v>
      </c>
      <c r="F172" s="232" t="s">
        <v>761</v>
      </c>
      <c r="G172" s="220"/>
      <c r="H172" s="233">
        <v>3.4847999999999999</v>
      </c>
      <c r="I172" s="225"/>
      <c r="J172" s="220"/>
      <c r="K172" s="220"/>
      <c r="L172" s="226"/>
      <c r="M172" s="227"/>
      <c r="N172" s="228"/>
      <c r="O172" s="228"/>
      <c r="P172" s="228"/>
      <c r="Q172" s="228"/>
      <c r="R172" s="228"/>
      <c r="S172" s="228"/>
      <c r="T172" s="229"/>
      <c r="AT172" s="230" t="s">
        <v>141</v>
      </c>
      <c r="AU172" s="230" t="s">
        <v>84</v>
      </c>
      <c r="AV172" s="12" t="s">
        <v>84</v>
      </c>
      <c r="AW172" s="12" t="s">
        <v>143</v>
      </c>
      <c r="AX172" s="12" t="s">
        <v>75</v>
      </c>
      <c r="AY172" s="230" t="s">
        <v>128</v>
      </c>
    </row>
    <row r="173" spans="2:65" s="12" customFormat="1" ht="13.5">
      <c r="B173" s="219"/>
      <c r="C173" s="220"/>
      <c r="D173" s="205" t="s">
        <v>141</v>
      </c>
      <c r="E173" s="231" t="s">
        <v>24</v>
      </c>
      <c r="F173" s="232" t="s">
        <v>762</v>
      </c>
      <c r="G173" s="220"/>
      <c r="H173" s="233">
        <v>5.2271999999999998</v>
      </c>
      <c r="I173" s="225"/>
      <c r="J173" s="220"/>
      <c r="K173" s="220"/>
      <c r="L173" s="226"/>
      <c r="M173" s="227"/>
      <c r="N173" s="228"/>
      <c r="O173" s="228"/>
      <c r="P173" s="228"/>
      <c r="Q173" s="228"/>
      <c r="R173" s="228"/>
      <c r="S173" s="228"/>
      <c r="T173" s="229"/>
      <c r="AT173" s="230" t="s">
        <v>141</v>
      </c>
      <c r="AU173" s="230" t="s">
        <v>84</v>
      </c>
      <c r="AV173" s="12" t="s">
        <v>84</v>
      </c>
      <c r="AW173" s="12" t="s">
        <v>143</v>
      </c>
      <c r="AX173" s="12" t="s">
        <v>75</v>
      </c>
      <c r="AY173" s="230" t="s">
        <v>128</v>
      </c>
    </row>
    <row r="174" spans="2:65" s="14" customFormat="1" ht="13.5">
      <c r="B174" s="245"/>
      <c r="C174" s="246"/>
      <c r="D174" s="205" t="s">
        <v>141</v>
      </c>
      <c r="E174" s="247" t="s">
        <v>24</v>
      </c>
      <c r="F174" s="248" t="s">
        <v>763</v>
      </c>
      <c r="G174" s="246"/>
      <c r="H174" s="249">
        <v>8.7119999999999997</v>
      </c>
      <c r="I174" s="250"/>
      <c r="J174" s="246"/>
      <c r="K174" s="246"/>
      <c r="L174" s="251"/>
      <c r="M174" s="252"/>
      <c r="N174" s="253"/>
      <c r="O174" s="253"/>
      <c r="P174" s="253"/>
      <c r="Q174" s="253"/>
      <c r="R174" s="253"/>
      <c r="S174" s="253"/>
      <c r="T174" s="254"/>
      <c r="AT174" s="255" t="s">
        <v>141</v>
      </c>
      <c r="AU174" s="255" t="s">
        <v>84</v>
      </c>
      <c r="AV174" s="14" t="s">
        <v>154</v>
      </c>
      <c r="AW174" s="14" t="s">
        <v>143</v>
      </c>
      <c r="AX174" s="14" t="s">
        <v>75</v>
      </c>
      <c r="AY174" s="255" t="s">
        <v>128</v>
      </c>
    </row>
    <row r="175" spans="2:65" s="12" customFormat="1" ht="13.5">
      <c r="B175" s="219"/>
      <c r="C175" s="220"/>
      <c r="D175" s="205" t="s">
        <v>141</v>
      </c>
      <c r="E175" s="231" t="s">
        <v>24</v>
      </c>
      <c r="F175" s="232" t="s">
        <v>764</v>
      </c>
      <c r="G175" s="220"/>
      <c r="H175" s="233">
        <v>7.5503999999999998</v>
      </c>
      <c r="I175" s="225"/>
      <c r="J175" s="220"/>
      <c r="K175" s="220"/>
      <c r="L175" s="226"/>
      <c r="M175" s="227"/>
      <c r="N175" s="228"/>
      <c r="O175" s="228"/>
      <c r="P175" s="228"/>
      <c r="Q175" s="228"/>
      <c r="R175" s="228"/>
      <c r="S175" s="228"/>
      <c r="T175" s="229"/>
      <c r="AT175" s="230" t="s">
        <v>141</v>
      </c>
      <c r="AU175" s="230" t="s">
        <v>84</v>
      </c>
      <c r="AV175" s="12" t="s">
        <v>84</v>
      </c>
      <c r="AW175" s="12" t="s">
        <v>143</v>
      </c>
      <c r="AX175" s="12" t="s">
        <v>75</v>
      </c>
      <c r="AY175" s="230" t="s">
        <v>128</v>
      </c>
    </row>
    <row r="176" spans="2:65" s="14" customFormat="1" ht="13.5">
      <c r="B176" s="245"/>
      <c r="C176" s="246"/>
      <c r="D176" s="205" t="s">
        <v>141</v>
      </c>
      <c r="E176" s="247" t="s">
        <v>24</v>
      </c>
      <c r="F176" s="248" t="s">
        <v>765</v>
      </c>
      <c r="G176" s="246"/>
      <c r="H176" s="249">
        <v>7.5503999999999998</v>
      </c>
      <c r="I176" s="250"/>
      <c r="J176" s="246"/>
      <c r="K176" s="246"/>
      <c r="L176" s="251"/>
      <c r="M176" s="252"/>
      <c r="N176" s="253"/>
      <c r="O176" s="253"/>
      <c r="P176" s="253"/>
      <c r="Q176" s="253"/>
      <c r="R176" s="253"/>
      <c r="S176" s="253"/>
      <c r="T176" s="254"/>
      <c r="AT176" s="255" t="s">
        <v>141</v>
      </c>
      <c r="AU176" s="255" t="s">
        <v>84</v>
      </c>
      <c r="AV176" s="14" t="s">
        <v>154</v>
      </c>
      <c r="AW176" s="14" t="s">
        <v>143</v>
      </c>
      <c r="AX176" s="14" t="s">
        <v>75</v>
      </c>
      <c r="AY176" s="255" t="s">
        <v>128</v>
      </c>
    </row>
    <row r="177" spans="2:51" s="12" customFormat="1" ht="13.5">
      <c r="B177" s="219"/>
      <c r="C177" s="220"/>
      <c r="D177" s="205" t="s">
        <v>141</v>
      </c>
      <c r="E177" s="231" t="s">
        <v>24</v>
      </c>
      <c r="F177" s="232" t="s">
        <v>766</v>
      </c>
      <c r="G177" s="220"/>
      <c r="H177" s="233">
        <v>7.0857599999999996</v>
      </c>
      <c r="I177" s="225"/>
      <c r="J177" s="220"/>
      <c r="K177" s="220"/>
      <c r="L177" s="226"/>
      <c r="M177" s="227"/>
      <c r="N177" s="228"/>
      <c r="O177" s="228"/>
      <c r="P177" s="228"/>
      <c r="Q177" s="228"/>
      <c r="R177" s="228"/>
      <c r="S177" s="228"/>
      <c r="T177" s="229"/>
      <c r="AT177" s="230" t="s">
        <v>141</v>
      </c>
      <c r="AU177" s="230" t="s">
        <v>84</v>
      </c>
      <c r="AV177" s="12" t="s">
        <v>84</v>
      </c>
      <c r="AW177" s="12" t="s">
        <v>143</v>
      </c>
      <c r="AX177" s="12" t="s">
        <v>75</v>
      </c>
      <c r="AY177" s="230" t="s">
        <v>128</v>
      </c>
    </row>
    <row r="178" spans="2:51" s="12" customFormat="1" ht="13.5">
      <c r="B178" s="219"/>
      <c r="C178" s="220"/>
      <c r="D178" s="205" t="s">
        <v>141</v>
      </c>
      <c r="E178" s="231" t="s">
        <v>24</v>
      </c>
      <c r="F178" s="232" t="s">
        <v>767</v>
      </c>
      <c r="G178" s="220"/>
      <c r="H178" s="233">
        <v>12.2936</v>
      </c>
      <c r="I178" s="225"/>
      <c r="J178" s="220"/>
      <c r="K178" s="220"/>
      <c r="L178" s="226"/>
      <c r="M178" s="227"/>
      <c r="N178" s="228"/>
      <c r="O178" s="228"/>
      <c r="P178" s="228"/>
      <c r="Q178" s="228"/>
      <c r="R178" s="228"/>
      <c r="S178" s="228"/>
      <c r="T178" s="229"/>
      <c r="AT178" s="230" t="s">
        <v>141</v>
      </c>
      <c r="AU178" s="230" t="s">
        <v>84</v>
      </c>
      <c r="AV178" s="12" t="s">
        <v>84</v>
      </c>
      <c r="AW178" s="12" t="s">
        <v>143</v>
      </c>
      <c r="AX178" s="12" t="s">
        <v>75</v>
      </c>
      <c r="AY178" s="230" t="s">
        <v>128</v>
      </c>
    </row>
    <row r="179" spans="2:51" s="14" customFormat="1" ht="13.5">
      <c r="B179" s="245"/>
      <c r="C179" s="246"/>
      <c r="D179" s="205" t="s">
        <v>141</v>
      </c>
      <c r="E179" s="247" t="s">
        <v>24</v>
      </c>
      <c r="F179" s="248" t="s">
        <v>768</v>
      </c>
      <c r="G179" s="246"/>
      <c r="H179" s="249">
        <v>19.379359999999998</v>
      </c>
      <c r="I179" s="250"/>
      <c r="J179" s="246"/>
      <c r="K179" s="246"/>
      <c r="L179" s="251"/>
      <c r="M179" s="252"/>
      <c r="N179" s="253"/>
      <c r="O179" s="253"/>
      <c r="P179" s="253"/>
      <c r="Q179" s="253"/>
      <c r="R179" s="253"/>
      <c r="S179" s="253"/>
      <c r="T179" s="254"/>
      <c r="AT179" s="255" t="s">
        <v>141</v>
      </c>
      <c r="AU179" s="255" t="s">
        <v>84</v>
      </c>
      <c r="AV179" s="14" t="s">
        <v>154</v>
      </c>
      <c r="AW179" s="14" t="s">
        <v>143</v>
      </c>
      <c r="AX179" s="14" t="s">
        <v>75</v>
      </c>
      <c r="AY179" s="255" t="s">
        <v>128</v>
      </c>
    </row>
    <row r="180" spans="2:51" s="12" customFormat="1" ht="13.5">
      <c r="B180" s="219"/>
      <c r="C180" s="220"/>
      <c r="D180" s="205" t="s">
        <v>141</v>
      </c>
      <c r="E180" s="231" t="s">
        <v>24</v>
      </c>
      <c r="F180" s="232" t="s">
        <v>769</v>
      </c>
      <c r="G180" s="220"/>
      <c r="H180" s="233">
        <v>3.6396799999999998</v>
      </c>
      <c r="I180" s="225"/>
      <c r="J180" s="220"/>
      <c r="K180" s="220"/>
      <c r="L180" s="226"/>
      <c r="M180" s="227"/>
      <c r="N180" s="228"/>
      <c r="O180" s="228"/>
      <c r="P180" s="228"/>
      <c r="Q180" s="228"/>
      <c r="R180" s="228"/>
      <c r="S180" s="228"/>
      <c r="T180" s="229"/>
      <c r="AT180" s="230" t="s">
        <v>141</v>
      </c>
      <c r="AU180" s="230" t="s">
        <v>84</v>
      </c>
      <c r="AV180" s="12" t="s">
        <v>84</v>
      </c>
      <c r="AW180" s="12" t="s">
        <v>143</v>
      </c>
      <c r="AX180" s="12" t="s">
        <v>75</v>
      </c>
      <c r="AY180" s="230" t="s">
        <v>128</v>
      </c>
    </row>
    <row r="181" spans="2:51" s="12" customFormat="1" ht="13.5">
      <c r="B181" s="219"/>
      <c r="C181" s="220"/>
      <c r="D181" s="205" t="s">
        <v>141</v>
      </c>
      <c r="E181" s="231" t="s">
        <v>24</v>
      </c>
      <c r="F181" s="232" t="s">
        <v>770</v>
      </c>
      <c r="G181" s="220"/>
      <c r="H181" s="233">
        <v>10.105919999999999</v>
      </c>
      <c r="I181" s="225"/>
      <c r="J181" s="220"/>
      <c r="K181" s="220"/>
      <c r="L181" s="226"/>
      <c r="M181" s="227"/>
      <c r="N181" s="228"/>
      <c r="O181" s="228"/>
      <c r="P181" s="228"/>
      <c r="Q181" s="228"/>
      <c r="R181" s="228"/>
      <c r="S181" s="228"/>
      <c r="T181" s="229"/>
      <c r="AT181" s="230" t="s">
        <v>141</v>
      </c>
      <c r="AU181" s="230" t="s">
        <v>84</v>
      </c>
      <c r="AV181" s="12" t="s">
        <v>84</v>
      </c>
      <c r="AW181" s="12" t="s">
        <v>143</v>
      </c>
      <c r="AX181" s="12" t="s">
        <v>75</v>
      </c>
      <c r="AY181" s="230" t="s">
        <v>128</v>
      </c>
    </row>
    <row r="182" spans="2:51" s="14" customFormat="1" ht="13.5">
      <c r="B182" s="245"/>
      <c r="C182" s="246"/>
      <c r="D182" s="205" t="s">
        <v>141</v>
      </c>
      <c r="E182" s="247" t="s">
        <v>24</v>
      </c>
      <c r="F182" s="248" t="s">
        <v>771</v>
      </c>
      <c r="G182" s="246"/>
      <c r="H182" s="249">
        <v>13.7456</v>
      </c>
      <c r="I182" s="250"/>
      <c r="J182" s="246"/>
      <c r="K182" s="246"/>
      <c r="L182" s="251"/>
      <c r="M182" s="252"/>
      <c r="N182" s="253"/>
      <c r="O182" s="253"/>
      <c r="P182" s="253"/>
      <c r="Q182" s="253"/>
      <c r="R182" s="253"/>
      <c r="S182" s="253"/>
      <c r="T182" s="254"/>
      <c r="AT182" s="255" t="s">
        <v>141</v>
      </c>
      <c r="AU182" s="255" t="s">
        <v>84</v>
      </c>
      <c r="AV182" s="14" t="s">
        <v>154</v>
      </c>
      <c r="AW182" s="14" t="s">
        <v>143</v>
      </c>
      <c r="AX182" s="14" t="s">
        <v>75</v>
      </c>
      <c r="AY182" s="255" t="s">
        <v>128</v>
      </c>
    </row>
    <row r="183" spans="2:51" s="12" customFormat="1" ht="13.5">
      <c r="B183" s="219"/>
      <c r="C183" s="220"/>
      <c r="D183" s="205" t="s">
        <v>141</v>
      </c>
      <c r="E183" s="231" t="s">
        <v>24</v>
      </c>
      <c r="F183" s="232" t="s">
        <v>772</v>
      </c>
      <c r="G183" s="220"/>
      <c r="H183" s="233">
        <v>4.2979200000000004</v>
      </c>
      <c r="I183" s="225"/>
      <c r="J183" s="220"/>
      <c r="K183" s="220"/>
      <c r="L183" s="226"/>
      <c r="M183" s="227"/>
      <c r="N183" s="228"/>
      <c r="O183" s="228"/>
      <c r="P183" s="228"/>
      <c r="Q183" s="228"/>
      <c r="R183" s="228"/>
      <c r="S183" s="228"/>
      <c r="T183" s="229"/>
      <c r="AT183" s="230" t="s">
        <v>141</v>
      </c>
      <c r="AU183" s="230" t="s">
        <v>84</v>
      </c>
      <c r="AV183" s="12" t="s">
        <v>84</v>
      </c>
      <c r="AW183" s="12" t="s">
        <v>143</v>
      </c>
      <c r="AX183" s="12" t="s">
        <v>75</v>
      </c>
      <c r="AY183" s="230" t="s">
        <v>128</v>
      </c>
    </row>
    <row r="184" spans="2:51" s="12" customFormat="1" ht="13.5">
      <c r="B184" s="219"/>
      <c r="C184" s="220"/>
      <c r="D184" s="205" t="s">
        <v>141</v>
      </c>
      <c r="E184" s="231" t="s">
        <v>24</v>
      </c>
      <c r="F184" s="232" t="s">
        <v>773</v>
      </c>
      <c r="G184" s="220"/>
      <c r="H184" s="233">
        <v>17.22</v>
      </c>
      <c r="I184" s="225"/>
      <c r="J184" s="220"/>
      <c r="K184" s="220"/>
      <c r="L184" s="226"/>
      <c r="M184" s="227"/>
      <c r="N184" s="228"/>
      <c r="O184" s="228"/>
      <c r="P184" s="228"/>
      <c r="Q184" s="228"/>
      <c r="R184" s="228"/>
      <c r="S184" s="228"/>
      <c r="T184" s="229"/>
      <c r="AT184" s="230" t="s">
        <v>141</v>
      </c>
      <c r="AU184" s="230" t="s">
        <v>84</v>
      </c>
      <c r="AV184" s="12" t="s">
        <v>84</v>
      </c>
      <c r="AW184" s="12" t="s">
        <v>143</v>
      </c>
      <c r="AX184" s="12" t="s">
        <v>75</v>
      </c>
      <c r="AY184" s="230" t="s">
        <v>128</v>
      </c>
    </row>
    <row r="185" spans="2:51" s="14" customFormat="1" ht="13.5">
      <c r="B185" s="245"/>
      <c r="C185" s="246"/>
      <c r="D185" s="205" t="s">
        <v>141</v>
      </c>
      <c r="E185" s="247" t="s">
        <v>24</v>
      </c>
      <c r="F185" s="248" t="s">
        <v>774</v>
      </c>
      <c r="G185" s="246"/>
      <c r="H185" s="249">
        <v>21.51792</v>
      </c>
      <c r="I185" s="250"/>
      <c r="J185" s="246"/>
      <c r="K185" s="246"/>
      <c r="L185" s="251"/>
      <c r="M185" s="252"/>
      <c r="N185" s="253"/>
      <c r="O185" s="253"/>
      <c r="P185" s="253"/>
      <c r="Q185" s="253"/>
      <c r="R185" s="253"/>
      <c r="S185" s="253"/>
      <c r="T185" s="254"/>
      <c r="AT185" s="255" t="s">
        <v>141</v>
      </c>
      <c r="AU185" s="255" t="s">
        <v>84</v>
      </c>
      <c r="AV185" s="14" t="s">
        <v>154</v>
      </c>
      <c r="AW185" s="14" t="s">
        <v>143</v>
      </c>
      <c r="AX185" s="14" t="s">
        <v>75</v>
      </c>
      <c r="AY185" s="255" t="s">
        <v>128</v>
      </c>
    </row>
    <row r="186" spans="2:51" s="12" customFormat="1" ht="13.5">
      <c r="B186" s="219"/>
      <c r="C186" s="220"/>
      <c r="D186" s="205" t="s">
        <v>141</v>
      </c>
      <c r="E186" s="231" t="s">
        <v>24</v>
      </c>
      <c r="F186" s="232" t="s">
        <v>775</v>
      </c>
      <c r="G186" s="220"/>
      <c r="H186" s="233">
        <v>3.8719999999999999</v>
      </c>
      <c r="I186" s="225"/>
      <c r="J186" s="220"/>
      <c r="K186" s="220"/>
      <c r="L186" s="226"/>
      <c r="M186" s="227"/>
      <c r="N186" s="228"/>
      <c r="O186" s="228"/>
      <c r="P186" s="228"/>
      <c r="Q186" s="228"/>
      <c r="R186" s="228"/>
      <c r="S186" s="228"/>
      <c r="T186" s="229"/>
      <c r="AT186" s="230" t="s">
        <v>141</v>
      </c>
      <c r="AU186" s="230" t="s">
        <v>84</v>
      </c>
      <c r="AV186" s="12" t="s">
        <v>84</v>
      </c>
      <c r="AW186" s="12" t="s">
        <v>143</v>
      </c>
      <c r="AX186" s="12" t="s">
        <v>75</v>
      </c>
      <c r="AY186" s="230" t="s">
        <v>128</v>
      </c>
    </row>
    <row r="187" spans="2:51" s="12" customFormat="1" ht="13.5">
      <c r="B187" s="219"/>
      <c r="C187" s="220"/>
      <c r="D187" s="205" t="s">
        <v>141</v>
      </c>
      <c r="E187" s="231" t="s">
        <v>24</v>
      </c>
      <c r="F187" s="232" t="s">
        <v>776</v>
      </c>
      <c r="G187" s="220"/>
      <c r="H187" s="233">
        <v>9.4089600000000004</v>
      </c>
      <c r="I187" s="225"/>
      <c r="J187" s="220"/>
      <c r="K187" s="220"/>
      <c r="L187" s="226"/>
      <c r="M187" s="227"/>
      <c r="N187" s="228"/>
      <c r="O187" s="228"/>
      <c r="P187" s="228"/>
      <c r="Q187" s="228"/>
      <c r="R187" s="228"/>
      <c r="S187" s="228"/>
      <c r="T187" s="229"/>
      <c r="AT187" s="230" t="s">
        <v>141</v>
      </c>
      <c r="AU187" s="230" t="s">
        <v>84</v>
      </c>
      <c r="AV187" s="12" t="s">
        <v>84</v>
      </c>
      <c r="AW187" s="12" t="s">
        <v>143</v>
      </c>
      <c r="AX187" s="12" t="s">
        <v>75</v>
      </c>
      <c r="AY187" s="230" t="s">
        <v>128</v>
      </c>
    </row>
    <row r="188" spans="2:51" s="14" customFormat="1" ht="13.5">
      <c r="B188" s="245"/>
      <c r="C188" s="246"/>
      <c r="D188" s="205" t="s">
        <v>141</v>
      </c>
      <c r="E188" s="247" t="s">
        <v>24</v>
      </c>
      <c r="F188" s="248" t="s">
        <v>777</v>
      </c>
      <c r="G188" s="246"/>
      <c r="H188" s="249">
        <v>13.28096</v>
      </c>
      <c r="I188" s="250"/>
      <c r="J188" s="246"/>
      <c r="K188" s="246"/>
      <c r="L188" s="251"/>
      <c r="M188" s="252"/>
      <c r="N188" s="253"/>
      <c r="O188" s="253"/>
      <c r="P188" s="253"/>
      <c r="Q188" s="253"/>
      <c r="R188" s="253"/>
      <c r="S188" s="253"/>
      <c r="T188" s="254"/>
      <c r="AT188" s="255" t="s">
        <v>141</v>
      </c>
      <c r="AU188" s="255" t="s">
        <v>84</v>
      </c>
      <c r="AV188" s="14" t="s">
        <v>154</v>
      </c>
      <c r="AW188" s="14" t="s">
        <v>143</v>
      </c>
      <c r="AX188" s="14" t="s">
        <v>75</v>
      </c>
      <c r="AY188" s="255" t="s">
        <v>128</v>
      </c>
    </row>
    <row r="189" spans="2:51" s="12" customFormat="1" ht="13.5">
      <c r="B189" s="219"/>
      <c r="C189" s="220"/>
      <c r="D189" s="205" t="s">
        <v>141</v>
      </c>
      <c r="E189" s="231" t="s">
        <v>24</v>
      </c>
      <c r="F189" s="232" t="s">
        <v>778</v>
      </c>
      <c r="G189" s="220"/>
      <c r="H189" s="233">
        <v>6.4275200000000003</v>
      </c>
      <c r="I189" s="225"/>
      <c r="J189" s="220"/>
      <c r="K189" s="220"/>
      <c r="L189" s="226"/>
      <c r="M189" s="227"/>
      <c r="N189" s="228"/>
      <c r="O189" s="228"/>
      <c r="P189" s="228"/>
      <c r="Q189" s="228"/>
      <c r="R189" s="228"/>
      <c r="S189" s="228"/>
      <c r="T189" s="229"/>
      <c r="AT189" s="230" t="s">
        <v>141</v>
      </c>
      <c r="AU189" s="230" t="s">
        <v>84</v>
      </c>
      <c r="AV189" s="12" t="s">
        <v>84</v>
      </c>
      <c r="AW189" s="12" t="s">
        <v>143</v>
      </c>
      <c r="AX189" s="12" t="s">
        <v>75</v>
      </c>
      <c r="AY189" s="230" t="s">
        <v>128</v>
      </c>
    </row>
    <row r="190" spans="2:51" s="14" customFormat="1" ht="13.5">
      <c r="B190" s="245"/>
      <c r="C190" s="246"/>
      <c r="D190" s="205" t="s">
        <v>141</v>
      </c>
      <c r="E190" s="247" t="s">
        <v>24</v>
      </c>
      <c r="F190" s="248" t="s">
        <v>779</v>
      </c>
      <c r="G190" s="246"/>
      <c r="H190" s="249">
        <v>6.4275200000000003</v>
      </c>
      <c r="I190" s="250"/>
      <c r="J190" s="246"/>
      <c r="K190" s="246"/>
      <c r="L190" s="251"/>
      <c r="M190" s="252"/>
      <c r="N190" s="253"/>
      <c r="O190" s="253"/>
      <c r="P190" s="253"/>
      <c r="Q190" s="253"/>
      <c r="R190" s="253"/>
      <c r="S190" s="253"/>
      <c r="T190" s="254"/>
      <c r="AT190" s="255" t="s">
        <v>141</v>
      </c>
      <c r="AU190" s="255" t="s">
        <v>84</v>
      </c>
      <c r="AV190" s="14" t="s">
        <v>154</v>
      </c>
      <c r="AW190" s="14" t="s">
        <v>143</v>
      </c>
      <c r="AX190" s="14" t="s">
        <v>75</v>
      </c>
      <c r="AY190" s="255" t="s">
        <v>128</v>
      </c>
    </row>
    <row r="191" spans="2:51" s="12" customFormat="1" ht="13.5">
      <c r="B191" s="219"/>
      <c r="C191" s="220"/>
      <c r="D191" s="205" t="s">
        <v>141</v>
      </c>
      <c r="E191" s="231" t="s">
        <v>24</v>
      </c>
      <c r="F191" s="232" t="s">
        <v>780</v>
      </c>
      <c r="G191" s="220"/>
      <c r="H191" s="233">
        <v>6.6985599999999996</v>
      </c>
      <c r="I191" s="225"/>
      <c r="J191" s="220"/>
      <c r="K191" s="220"/>
      <c r="L191" s="226"/>
      <c r="M191" s="227"/>
      <c r="N191" s="228"/>
      <c r="O191" s="228"/>
      <c r="P191" s="228"/>
      <c r="Q191" s="228"/>
      <c r="R191" s="228"/>
      <c r="S191" s="228"/>
      <c r="T191" s="229"/>
      <c r="AT191" s="230" t="s">
        <v>141</v>
      </c>
      <c r="AU191" s="230" t="s">
        <v>84</v>
      </c>
      <c r="AV191" s="12" t="s">
        <v>84</v>
      </c>
      <c r="AW191" s="12" t="s">
        <v>143</v>
      </c>
      <c r="AX191" s="12" t="s">
        <v>75</v>
      </c>
      <c r="AY191" s="230" t="s">
        <v>128</v>
      </c>
    </row>
    <row r="192" spans="2:51" s="14" customFormat="1" ht="13.5">
      <c r="B192" s="245"/>
      <c r="C192" s="246"/>
      <c r="D192" s="205" t="s">
        <v>141</v>
      </c>
      <c r="E192" s="247" t="s">
        <v>24</v>
      </c>
      <c r="F192" s="248" t="s">
        <v>781</v>
      </c>
      <c r="G192" s="246"/>
      <c r="H192" s="249">
        <v>6.6985599999999996</v>
      </c>
      <c r="I192" s="250"/>
      <c r="J192" s="246"/>
      <c r="K192" s="246"/>
      <c r="L192" s="251"/>
      <c r="M192" s="252"/>
      <c r="N192" s="253"/>
      <c r="O192" s="253"/>
      <c r="P192" s="253"/>
      <c r="Q192" s="253"/>
      <c r="R192" s="253"/>
      <c r="S192" s="253"/>
      <c r="T192" s="254"/>
      <c r="AT192" s="255" t="s">
        <v>141</v>
      </c>
      <c r="AU192" s="255" t="s">
        <v>84</v>
      </c>
      <c r="AV192" s="14" t="s">
        <v>154</v>
      </c>
      <c r="AW192" s="14" t="s">
        <v>143</v>
      </c>
      <c r="AX192" s="14" t="s">
        <v>75</v>
      </c>
      <c r="AY192" s="255" t="s">
        <v>128</v>
      </c>
    </row>
    <row r="193" spans="2:65" s="13" customFormat="1" ht="13.5">
      <c r="B193" s="234"/>
      <c r="C193" s="235"/>
      <c r="D193" s="221" t="s">
        <v>141</v>
      </c>
      <c r="E193" s="236" t="s">
        <v>24</v>
      </c>
      <c r="F193" s="237" t="s">
        <v>153</v>
      </c>
      <c r="G193" s="235"/>
      <c r="H193" s="238">
        <v>235.27199999999999</v>
      </c>
      <c r="I193" s="239"/>
      <c r="J193" s="235"/>
      <c r="K193" s="235"/>
      <c r="L193" s="240"/>
      <c r="M193" s="241"/>
      <c r="N193" s="242"/>
      <c r="O193" s="242"/>
      <c r="P193" s="242"/>
      <c r="Q193" s="242"/>
      <c r="R193" s="242"/>
      <c r="S193" s="242"/>
      <c r="T193" s="243"/>
      <c r="AT193" s="244" t="s">
        <v>141</v>
      </c>
      <c r="AU193" s="244" t="s">
        <v>84</v>
      </c>
      <c r="AV193" s="13" t="s">
        <v>135</v>
      </c>
      <c r="AW193" s="13" t="s">
        <v>143</v>
      </c>
      <c r="AX193" s="13" t="s">
        <v>25</v>
      </c>
      <c r="AY193" s="244" t="s">
        <v>128</v>
      </c>
    </row>
    <row r="194" spans="2:65" s="1" customFormat="1" ht="31.5" customHeight="1">
      <c r="B194" s="41"/>
      <c r="C194" s="193" t="s">
        <v>215</v>
      </c>
      <c r="D194" s="193" t="s">
        <v>130</v>
      </c>
      <c r="E194" s="194" t="s">
        <v>231</v>
      </c>
      <c r="F194" s="195" t="s">
        <v>232</v>
      </c>
      <c r="G194" s="196" t="s">
        <v>205</v>
      </c>
      <c r="H194" s="197">
        <v>352.90800000000002</v>
      </c>
      <c r="I194" s="198"/>
      <c r="J194" s="199">
        <f>ROUND(I194*H194,2)</f>
        <v>0</v>
      </c>
      <c r="K194" s="195" t="s">
        <v>134</v>
      </c>
      <c r="L194" s="61"/>
      <c r="M194" s="200" t="s">
        <v>24</v>
      </c>
      <c r="N194" s="201" t="s">
        <v>46</v>
      </c>
      <c r="O194" s="42"/>
      <c r="P194" s="202">
        <f>O194*H194</f>
        <v>0</v>
      </c>
      <c r="Q194" s="202">
        <v>0</v>
      </c>
      <c r="R194" s="202">
        <f>Q194*H194</f>
        <v>0</v>
      </c>
      <c r="S194" s="202">
        <v>0</v>
      </c>
      <c r="T194" s="203">
        <f>S194*H194</f>
        <v>0</v>
      </c>
      <c r="AR194" s="24" t="s">
        <v>135</v>
      </c>
      <c r="AT194" s="24" t="s">
        <v>130</v>
      </c>
      <c r="AU194" s="24" t="s">
        <v>84</v>
      </c>
      <c r="AY194" s="24" t="s">
        <v>128</v>
      </c>
      <c r="BE194" s="204">
        <f>IF(N194="základní",J194,0)</f>
        <v>0</v>
      </c>
      <c r="BF194" s="204">
        <f>IF(N194="snížená",J194,0)</f>
        <v>0</v>
      </c>
      <c r="BG194" s="204">
        <f>IF(N194="zákl. přenesená",J194,0)</f>
        <v>0</v>
      </c>
      <c r="BH194" s="204">
        <f>IF(N194="sníž. přenesená",J194,0)</f>
        <v>0</v>
      </c>
      <c r="BI194" s="204">
        <f>IF(N194="nulová",J194,0)</f>
        <v>0</v>
      </c>
      <c r="BJ194" s="24" t="s">
        <v>25</v>
      </c>
      <c r="BK194" s="204">
        <f>ROUND(I194*H194,2)</f>
        <v>0</v>
      </c>
      <c r="BL194" s="24" t="s">
        <v>135</v>
      </c>
      <c r="BM194" s="24" t="s">
        <v>782</v>
      </c>
    </row>
    <row r="195" spans="2:65" s="1" customFormat="1" ht="81">
      <c r="B195" s="41"/>
      <c r="C195" s="63"/>
      <c r="D195" s="205" t="s">
        <v>137</v>
      </c>
      <c r="E195" s="63"/>
      <c r="F195" s="206" t="s">
        <v>219</v>
      </c>
      <c r="G195" s="63"/>
      <c r="H195" s="63"/>
      <c r="I195" s="163"/>
      <c r="J195" s="63"/>
      <c r="K195" s="63"/>
      <c r="L195" s="61"/>
      <c r="M195" s="207"/>
      <c r="N195" s="42"/>
      <c r="O195" s="42"/>
      <c r="P195" s="42"/>
      <c r="Q195" s="42"/>
      <c r="R195" s="42"/>
      <c r="S195" s="42"/>
      <c r="T195" s="78"/>
      <c r="AT195" s="24" t="s">
        <v>137</v>
      </c>
      <c r="AU195" s="24" t="s">
        <v>84</v>
      </c>
    </row>
    <row r="196" spans="2:65" s="11" customFormat="1" ht="27">
      <c r="B196" s="208"/>
      <c r="C196" s="209"/>
      <c r="D196" s="205" t="s">
        <v>141</v>
      </c>
      <c r="E196" s="210" t="s">
        <v>24</v>
      </c>
      <c r="F196" s="211" t="s">
        <v>220</v>
      </c>
      <c r="G196" s="209"/>
      <c r="H196" s="212" t="s">
        <v>24</v>
      </c>
      <c r="I196" s="213"/>
      <c r="J196" s="209"/>
      <c r="K196" s="209"/>
      <c r="L196" s="214"/>
      <c r="M196" s="215"/>
      <c r="N196" s="216"/>
      <c r="O196" s="216"/>
      <c r="P196" s="216"/>
      <c r="Q196" s="216"/>
      <c r="R196" s="216"/>
      <c r="S196" s="216"/>
      <c r="T196" s="217"/>
      <c r="AT196" s="218" t="s">
        <v>141</v>
      </c>
      <c r="AU196" s="218" t="s">
        <v>84</v>
      </c>
      <c r="AV196" s="11" t="s">
        <v>25</v>
      </c>
      <c r="AW196" s="11" t="s">
        <v>143</v>
      </c>
      <c r="AX196" s="11" t="s">
        <v>75</v>
      </c>
      <c r="AY196" s="218" t="s">
        <v>128</v>
      </c>
    </row>
    <row r="197" spans="2:65" s="12" customFormat="1" ht="13.5">
      <c r="B197" s="219"/>
      <c r="C197" s="220"/>
      <c r="D197" s="205" t="s">
        <v>141</v>
      </c>
      <c r="E197" s="231" t="s">
        <v>24</v>
      </c>
      <c r="F197" s="232" t="s">
        <v>783</v>
      </c>
      <c r="G197" s="220"/>
      <c r="H197" s="233">
        <v>19.86336</v>
      </c>
      <c r="I197" s="225"/>
      <c r="J197" s="220"/>
      <c r="K197" s="220"/>
      <c r="L197" s="226"/>
      <c r="M197" s="227"/>
      <c r="N197" s="228"/>
      <c r="O197" s="228"/>
      <c r="P197" s="228"/>
      <c r="Q197" s="228"/>
      <c r="R197" s="228"/>
      <c r="S197" s="228"/>
      <c r="T197" s="229"/>
      <c r="AT197" s="230" t="s">
        <v>141</v>
      </c>
      <c r="AU197" s="230" t="s">
        <v>84</v>
      </c>
      <c r="AV197" s="12" t="s">
        <v>84</v>
      </c>
      <c r="AW197" s="12" t="s">
        <v>143</v>
      </c>
      <c r="AX197" s="12" t="s">
        <v>75</v>
      </c>
      <c r="AY197" s="230" t="s">
        <v>128</v>
      </c>
    </row>
    <row r="198" spans="2:65" s="12" customFormat="1" ht="13.5">
      <c r="B198" s="219"/>
      <c r="C198" s="220"/>
      <c r="D198" s="205" t="s">
        <v>141</v>
      </c>
      <c r="E198" s="231" t="s">
        <v>24</v>
      </c>
      <c r="F198" s="232" t="s">
        <v>784</v>
      </c>
      <c r="G198" s="220"/>
      <c r="H198" s="233">
        <v>111.46464</v>
      </c>
      <c r="I198" s="225"/>
      <c r="J198" s="220"/>
      <c r="K198" s="220"/>
      <c r="L198" s="226"/>
      <c r="M198" s="227"/>
      <c r="N198" s="228"/>
      <c r="O198" s="228"/>
      <c r="P198" s="228"/>
      <c r="Q198" s="228"/>
      <c r="R198" s="228"/>
      <c r="S198" s="228"/>
      <c r="T198" s="229"/>
      <c r="AT198" s="230" t="s">
        <v>141</v>
      </c>
      <c r="AU198" s="230" t="s">
        <v>84</v>
      </c>
      <c r="AV198" s="12" t="s">
        <v>84</v>
      </c>
      <c r="AW198" s="12" t="s">
        <v>143</v>
      </c>
      <c r="AX198" s="12" t="s">
        <v>75</v>
      </c>
      <c r="AY198" s="230" t="s">
        <v>128</v>
      </c>
    </row>
    <row r="199" spans="2:65" s="12" customFormat="1" ht="13.5">
      <c r="B199" s="219"/>
      <c r="C199" s="220"/>
      <c r="D199" s="205" t="s">
        <v>141</v>
      </c>
      <c r="E199" s="231" t="s">
        <v>24</v>
      </c>
      <c r="F199" s="232" t="s">
        <v>785</v>
      </c>
      <c r="G199" s="220"/>
      <c r="H199" s="233">
        <v>75.611519999999999</v>
      </c>
      <c r="I199" s="225"/>
      <c r="J199" s="220"/>
      <c r="K199" s="220"/>
      <c r="L199" s="226"/>
      <c r="M199" s="227"/>
      <c r="N199" s="228"/>
      <c r="O199" s="228"/>
      <c r="P199" s="228"/>
      <c r="Q199" s="228"/>
      <c r="R199" s="228"/>
      <c r="S199" s="228"/>
      <c r="T199" s="229"/>
      <c r="AT199" s="230" t="s">
        <v>141</v>
      </c>
      <c r="AU199" s="230" t="s">
        <v>84</v>
      </c>
      <c r="AV199" s="12" t="s">
        <v>84</v>
      </c>
      <c r="AW199" s="12" t="s">
        <v>143</v>
      </c>
      <c r="AX199" s="12" t="s">
        <v>75</v>
      </c>
      <c r="AY199" s="230" t="s">
        <v>128</v>
      </c>
    </row>
    <row r="200" spans="2:65" s="14" customFormat="1" ht="13.5">
      <c r="B200" s="245"/>
      <c r="C200" s="246"/>
      <c r="D200" s="205" t="s">
        <v>141</v>
      </c>
      <c r="E200" s="247" t="s">
        <v>24</v>
      </c>
      <c r="F200" s="248" t="s">
        <v>760</v>
      </c>
      <c r="G200" s="246"/>
      <c r="H200" s="249">
        <v>206.93951999999999</v>
      </c>
      <c r="I200" s="250"/>
      <c r="J200" s="246"/>
      <c r="K200" s="246"/>
      <c r="L200" s="251"/>
      <c r="M200" s="252"/>
      <c r="N200" s="253"/>
      <c r="O200" s="253"/>
      <c r="P200" s="253"/>
      <c r="Q200" s="253"/>
      <c r="R200" s="253"/>
      <c r="S200" s="253"/>
      <c r="T200" s="254"/>
      <c r="AT200" s="255" t="s">
        <v>141</v>
      </c>
      <c r="AU200" s="255" t="s">
        <v>84</v>
      </c>
      <c r="AV200" s="14" t="s">
        <v>154</v>
      </c>
      <c r="AW200" s="14" t="s">
        <v>143</v>
      </c>
      <c r="AX200" s="14" t="s">
        <v>75</v>
      </c>
      <c r="AY200" s="255" t="s">
        <v>128</v>
      </c>
    </row>
    <row r="201" spans="2:65" s="12" customFormat="1" ht="13.5">
      <c r="B201" s="219"/>
      <c r="C201" s="220"/>
      <c r="D201" s="205" t="s">
        <v>141</v>
      </c>
      <c r="E201" s="231" t="s">
        <v>24</v>
      </c>
      <c r="F201" s="232" t="s">
        <v>786</v>
      </c>
      <c r="G201" s="220"/>
      <c r="H201" s="233">
        <v>5.2271999999999998</v>
      </c>
      <c r="I201" s="225"/>
      <c r="J201" s="220"/>
      <c r="K201" s="220"/>
      <c r="L201" s="226"/>
      <c r="M201" s="227"/>
      <c r="N201" s="228"/>
      <c r="O201" s="228"/>
      <c r="P201" s="228"/>
      <c r="Q201" s="228"/>
      <c r="R201" s="228"/>
      <c r="S201" s="228"/>
      <c r="T201" s="229"/>
      <c r="AT201" s="230" t="s">
        <v>141</v>
      </c>
      <c r="AU201" s="230" t="s">
        <v>84</v>
      </c>
      <c r="AV201" s="12" t="s">
        <v>84</v>
      </c>
      <c r="AW201" s="12" t="s">
        <v>143</v>
      </c>
      <c r="AX201" s="12" t="s">
        <v>75</v>
      </c>
      <c r="AY201" s="230" t="s">
        <v>128</v>
      </c>
    </row>
    <row r="202" spans="2:65" s="12" customFormat="1" ht="13.5">
      <c r="B202" s="219"/>
      <c r="C202" s="220"/>
      <c r="D202" s="205" t="s">
        <v>141</v>
      </c>
      <c r="E202" s="231" t="s">
        <v>24</v>
      </c>
      <c r="F202" s="232" t="s">
        <v>787</v>
      </c>
      <c r="G202" s="220"/>
      <c r="H202" s="233">
        <v>7.8407999999999998</v>
      </c>
      <c r="I202" s="225"/>
      <c r="J202" s="220"/>
      <c r="K202" s="220"/>
      <c r="L202" s="226"/>
      <c r="M202" s="227"/>
      <c r="N202" s="228"/>
      <c r="O202" s="228"/>
      <c r="P202" s="228"/>
      <c r="Q202" s="228"/>
      <c r="R202" s="228"/>
      <c r="S202" s="228"/>
      <c r="T202" s="229"/>
      <c r="AT202" s="230" t="s">
        <v>141</v>
      </c>
      <c r="AU202" s="230" t="s">
        <v>84</v>
      </c>
      <c r="AV202" s="12" t="s">
        <v>84</v>
      </c>
      <c r="AW202" s="12" t="s">
        <v>143</v>
      </c>
      <c r="AX202" s="12" t="s">
        <v>75</v>
      </c>
      <c r="AY202" s="230" t="s">
        <v>128</v>
      </c>
    </row>
    <row r="203" spans="2:65" s="14" customFormat="1" ht="13.5">
      <c r="B203" s="245"/>
      <c r="C203" s="246"/>
      <c r="D203" s="205" t="s">
        <v>141</v>
      </c>
      <c r="E203" s="247" t="s">
        <v>24</v>
      </c>
      <c r="F203" s="248" t="s">
        <v>763</v>
      </c>
      <c r="G203" s="246"/>
      <c r="H203" s="249">
        <v>13.068</v>
      </c>
      <c r="I203" s="250"/>
      <c r="J203" s="246"/>
      <c r="K203" s="246"/>
      <c r="L203" s="251"/>
      <c r="M203" s="252"/>
      <c r="N203" s="253"/>
      <c r="O203" s="253"/>
      <c r="P203" s="253"/>
      <c r="Q203" s="253"/>
      <c r="R203" s="253"/>
      <c r="S203" s="253"/>
      <c r="T203" s="254"/>
      <c r="AT203" s="255" t="s">
        <v>141</v>
      </c>
      <c r="AU203" s="255" t="s">
        <v>84</v>
      </c>
      <c r="AV203" s="14" t="s">
        <v>154</v>
      </c>
      <c r="AW203" s="14" t="s">
        <v>143</v>
      </c>
      <c r="AX203" s="14" t="s">
        <v>75</v>
      </c>
      <c r="AY203" s="255" t="s">
        <v>128</v>
      </c>
    </row>
    <row r="204" spans="2:65" s="12" customFormat="1" ht="13.5">
      <c r="B204" s="219"/>
      <c r="C204" s="220"/>
      <c r="D204" s="205" t="s">
        <v>141</v>
      </c>
      <c r="E204" s="231" t="s">
        <v>24</v>
      </c>
      <c r="F204" s="232" t="s">
        <v>788</v>
      </c>
      <c r="G204" s="220"/>
      <c r="H204" s="233">
        <v>11.3256</v>
      </c>
      <c r="I204" s="225"/>
      <c r="J204" s="220"/>
      <c r="K204" s="220"/>
      <c r="L204" s="226"/>
      <c r="M204" s="227"/>
      <c r="N204" s="228"/>
      <c r="O204" s="228"/>
      <c r="P204" s="228"/>
      <c r="Q204" s="228"/>
      <c r="R204" s="228"/>
      <c r="S204" s="228"/>
      <c r="T204" s="229"/>
      <c r="AT204" s="230" t="s">
        <v>141</v>
      </c>
      <c r="AU204" s="230" t="s">
        <v>84</v>
      </c>
      <c r="AV204" s="12" t="s">
        <v>84</v>
      </c>
      <c r="AW204" s="12" t="s">
        <v>143</v>
      </c>
      <c r="AX204" s="12" t="s">
        <v>75</v>
      </c>
      <c r="AY204" s="230" t="s">
        <v>128</v>
      </c>
    </row>
    <row r="205" spans="2:65" s="14" customFormat="1" ht="13.5">
      <c r="B205" s="245"/>
      <c r="C205" s="246"/>
      <c r="D205" s="205" t="s">
        <v>141</v>
      </c>
      <c r="E205" s="247" t="s">
        <v>24</v>
      </c>
      <c r="F205" s="248" t="s">
        <v>765</v>
      </c>
      <c r="G205" s="246"/>
      <c r="H205" s="249">
        <v>11.3256</v>
      </c>
      <c r="I205" s="250"/>
      <c r="J205" s="246"/>
      <c r="K205" s="246"/>
      <c r="L205" s="251"/>
      <c r="M205" s="252"/>
      <c r="N205" s="253"/>
      <c r="O205" s="253"/>
      <c r="P205" s="253"/>
      <c r="Q205" s="253"/>
      <c r="R205" s="253"/>
      <c r="S205" s="253"/>
      <c r="T205" s="254"/>
      <c r="AT205" s="255" t="s">
        <v>141</v>
      </c>
      <c r="AU205" s="255" t="s">
        <v>84</v>
      </c>
      <c r="AV205" s="14" t="s">
        <v>154</v>
      </c>
      <c r="AW205" s="14" t="s">
        <v>143</v>
      </c>
      <c r="AX205" s="14" t="s">
        <v>75</v>
      </c>
      <c r="AY205" s="255" t="s">
        <v>128</v>
      </c>
    </row>
    <row r="206" spans="2:65" s="12" customFormat="1" ht="13.5">
      <c r="B206" s="219"/>
      <c r="C206" s="220"/>
      <c r="D206" s="205" t="s">
        <v>141</v>
      </c>
      <c r="E206" s="231" t="s">
        <v>24</v>
      </c>
      <c r="F206" s="232" t="s">
        <v>789</v>
      </c>
      <c r="G206" s="220"/>
      <c r="H206" s="233">
        <v>10.628640000000001</v>
      </c>
      <c r="I206" s="225"/>
      <c r="J206" s="220"/>
      <c r="K206" s="220"/>
      <c r="L206" s="226"/>
      <c r="M206" s="227"/>
      <c r="N206" s="228"/>
      <c r="O206" s="228"/>
      <c r="P206" s="228"/>
      <c r="Q206" s="228"/>
      <c r="R206" s="228"/>
      <c r="S206" s="228"/>
      <c r="T206" s="229"/>
      <c r="AT206" s="230" t="s">
        <v>141</v>
      </c>
      <c r="AU206" s="230" t="s">
        <v>84</v>
      </c>
      <c r="AV206" s="12" t="s">
        <v>84</v>
      </c>
      <c r="AW206" s="12" t="s">
        <v>143</v>
      </c>
      <c r="AX206" s="12" t="s">
        <v>75</v>
      </c>
      <c r="AY206" s="230" t="s">
        <v>128</v>
      </c>
    </row>
    <row r="207" spans="2:65" s="12" customFormat="1" ht="13.5">
      <c r="B207" s="219"/>
      <c r="C207" s="220"/>
      <c r="D207" s="205" t="s">
        <v>141</v>
      </c>
      <c r="E207" s="231" t="s">
        <v>24</v>
      </c>
      <c r="F207" s="232" t="s">
        <v>790</v>
      </c>
      <c r="G207" s="220"/>
      <c r="H207" s="233">
        <v>18.4404</v>
      </c>
      <c r="I207" s="225"/>
      <c r="J207" s="220"/>
      <c r="K207" s="220"/>
      <c r="L207" s="226"/>
      <c r="M207" s="227"/>
      <c r="N207" s="228"/>
      <c r="O207" s="228"/>
      <c r="P207" s="228"/>
      <c r="Q207" s="228"/>
      <c r="R207" s="228"/>
      <c r="S207" s="228"/>
      <c r="T207" s="229"/>
      <c r="AT207" s="230" t="s">
        <v>141</v>
      </c>
      <c r="AU207" s="230" t="s">
        <v>84</v>
      </c>
      <c r="AV207" s="12" t="s">
        <v>84</v>
      </c>
      <c r="AW207" s="12" t="s">
        <v>143</v>
      </c>
      <c r="AX207" s="12" t="s">
        <v>75</v>
      </c>
      <c r="AY207" s="230" t="s">
        <v>128</v>
      </c>
    </row>
    <row r="208" spans="2:65" s="14" customFormat="1" ht="13.5">
      <c r="B208" s="245"/>
      <c r="C208" s="246"/>
      <c r="D208" s="205" t="s">
        <v>141</v>
      </c>
      <c r="E208" s="247" t="s">
        <v>24</v>
      </c>
      <c r="F208" s="248" t="s">
        <v>768</v>
      </c>
      <c r="G208" s="246"/>
      <c r="H208" s="249">
        <v>29.069040000000001</v>
      </c>
      <c r="I208" s="250"/>
      <c r="J208" s="246"/>
      <c r="K208" s="246"/>
      <c r="L208" s="251"/>
      <c r="M208" s="252"/>
      <c r="N208" s="253"/>
      <c r="O208" s="253"/>
      <c r="P208" s="253"/>
      <c r="Q208" s="253"/>
      <c r="R208" s="253"/>
      <c r="S208" s="253"/>
      <c r="T208" s="254"/>
      <c r="AT208" s="255" t="s">
        <v>141</v>
      </c>
      <c r="AU208" s="255" t="s">
        <v>84</v>
      </c>
      <c r="AV208" s="14" t="s">
        <v>154</v>
      </c>
      <c r="AW208" s="14" t="s">
        <v>143</v>
      </c>
      <c r="AX208" s="14" t="s">
        <v>75</v>
      </c>
      <c r="AY208" s="255" t="s">
        <v>128</v>
      </c>
    </row>
    <row r="209" spans="2:65" s="12" customFormat="1" ht="13.5">
      <c r="B209" s="219"/>
      <c r="C209" s="220"/>
      <c r="D209" s="205" t="s">
        <v>141</v>
      </c>
      <c r="E209" s="231" t="s">
        <v>24</v>
      </c>
      <c r="F209" s="232" t="s">
        <v>791</v>
      </c>
      <c r="G209" s="220"/>
      <c r="H209" s="233">
        <v>5.4595200000000004</v>
      </c>
      <c r="I209" s="225"/>
      <c r="J209" s="220"/>
      <c r="K209" s="220"/>
      <c r="L209" s="226"/>
      <c r="M209" s="227"/>
      <c r="N209" s="228"/>
      <c r="O209" s="228"/>
      <c r="P209" s="228"/>
      <c r="Q209" s="228"/>
      <c r="R209" s="228"/>
      <c r="S209" s="228"/>
      <c r="T209" s="229"/>
      <c r="AT209" s="230" t="s">
        <v>141</v>
      </c>
      <c r="AU209" s="230" t="s">
        <v>84</v>
      </c>
      <c r="AV209" s="12" t="s">
        <v>84</v>
      </c>
      <c r="AW209" s="12" t="s">
        <v>143</v>
      </c>
      <c r="AX209" s="12" t="s">
        <v>75</v>
      </c>
      <c r="AY209" s="230" t="s">
        <v>128</v>
      </c>
    </row>
    <row r="210" spans="2:65" s="12" customFormat="1" ht="13.5">
      <c r="B210" s="219"/>
      <c r="C210" s="220"/>
      <c r="D210" s="205" t="s">
        <v>141</v>
      </c>
      <c r="E210" s="231" t="s">
        <v>24</v>
      </c>
      <c r="F210" s="232" t="s">
        <v>792</v>
      </c>
      <c r="G210" s="220"/>
      <c r="H210" s="233">
        <v>15.15888</v>
      </c>
      <c r="I210" s="225"/>
      <c r="J210" s="220"/>
      <c r="K210" s="220"/>
      <c r="L210" s="226"/>
      <c r="M210" s="227"/>
      <c r="N210" s="228"/>
      <c r="O210" s="228"/>
      <c r="P210" s="228"/>
      <c r="Q210" s="228"/>
      <c r="R210" s="228"/>
      <c r="S210" s="228"/>
      <c r="T210" s="229"/>
      <c r="AT210" s="230" t="s">
        <v>141</v>
      </c>
      <c r="AU210" s="230" t="s">
        <v>84</v>
      </c>
      <c r="AV210" s="12" t="s">
        <v>84</v>
      </c>
      <c r="AW210" s="12" t="s">
        <v>143</v>
      </c>
      <c r="AX210" s="12" t="s">
        <v>75</v>
      </c>
      <c r="AY210" s="230" t="s">
        <v>128</v>
      </c>
    </row>
    <row r="211" spans="2:65" s="14" customFormat="1" ht="13.5">
      <c r="B211" s="245"/>
      <c r="C211" s="246"/>
      <c r="D211" s="205" t="s">
        <v>141</v>
      </c>
      <c r="E211" s="247" t="s">
        <v>24</v>
      </c>
      <c r="F211" s="248" t="s">
        <v>771</v>
      </c>
      <c r="G211" s="246"/>
      <c r="H211" s="249">
        <v>20.618400000000001</v>
      </c>
      <c r="I211" s="250"/>
      <c r="J211" s="246"/>
      <c r="K211" s="246"/>
      <c r="L211" s="251"/>
      <c r="M211" s="252"/>
      <c r="N211" s="253"/>
      <c r="O211" s="253"/>
      <c r="P211" s="253"/>
      <c r="Q211" s="253"/>
      <c r="R211" s="253"/>
      <c r="S211" s="253"/>
      <c r="T211" s="254"/>
      <c r="AT211" s="255" t="s">
        <v>141</v>
      </c>
      <c r="AU211" s="255" t="s">
        <v>84</v>
      </c>
      <c r="AV211" s="14" t="s">
        <v>154</v>
      </c>
      <c r="AW211" s="14" t="s">
        <v>143</v>
      </c>
      <c r="AX211" s="14" t="s">
        <v>75</v>
      </c>
      <c r="AY211" s="255" t="s">
        <v>128</v>
      </c>
    </row>
    <row r="212" spans="2:65" s="12" customFormat="1" ht="13.5">
      <c r="B212" s="219"/>
      <c r="C212" s="220"/>
      <c r="D212" s="205" t="s">
        <v>141</v>
      </c>
      <c r="E212" s="231" t="s">
        <v>24</v>
      </c>
      <c r="F212" s="232" t="s">
        <v>793</v>
      </c>
      <c r="G212" s="220"/>
      <c r="H212" s="233">
        <v>6.4468800000000002</v>
      </c>
      <c r="I212" s="225"/>
      <c r="J212" s="220"/>
      <c r="K212" s="220"/>
      <c r="L212" s="226"/>
      <c r="M212" s="227"/>
      <c r="N212" s="228"/>
      <c r="O212" s="228"/>
      <c r="P212" s="228"/>
      <c r="Q212" s="228"/>
      <c r="R212" s="228"/>
      <c r="S212" s="228"/>
      <c r="T212" s="229"/>
      <c r="AT212" s="230" t="s">
        <v>141</v>
      </c>
      <c r="AU212" s="230" t="s">
        <v>84</v>
      </c>
      <c r="AV212" s="12" t="s">
        <v>84</v>
      </c>
      <c r="AW212" s="12" t="s">
        <v>143</v>
      </c>
      <c r="AX212" s="12" t="s">
        <v>75</v>
      </c>
      <c r="AY212" s="230" t="s">
        <v>128</v>
      </c>
    </row>
    <row r="213" spans="2:65" s="12" customFormat="1" ht="13.5">
      <c r="B213" s="219"/>
      <c r="C213" s="220"/>
      <c r="D213" s="205" t="s">
        <v>141</v>
      </c>
      <c r="E213" s="231" t="s">
        <v>24</v>
      </c>
      <c r="F213" s="232" t="s">
        <v>794</v>
      </c>
      <c r="G213" s="220"/>
      <c r="H213" s="233">
        <v>25.83</v>
      </c>
      <c r="I213" s="225"/>
      <c r="J213" s="220"/>
      <c r="K213" s="220"/>
      <c r="L213" s="226"/>
      <c r="M213" s="227"/>
      <c r="N213" s="228"/>
      <c r="O213" s="228"/>
      <c r="P213" s="228"/>
      <c r="Q213" s="228"/>
      <c r="R213" s="228"/>
      <c r="S213" s="228"/>
      <c r="T213" s="229"/>
      <c r="AT213" s="230" t="s">
        <v>141</v>
      </c>
      <c r="AU213" s="230" t="s">
        <v>84</v>
      </c>
      <c r="AV213" s="12" t="s">
        <v>84</v>
      </c>
      <c r="AW213" s="12" t="s">
        <v>143</v>
      </c>
      <c r="AX213" s="12" t="s">
        <v>75</v>
      </c>
      <c r="AY213" s="230" t="s">
        <v>128</v>
      </c>
    </row>
    <row r="214" spans="2:65" s="14" customFormat="1" ht="13.5">
      <c r="B214" s="245"/>
      <c r="C214" s="246"/>
      <c r="D214" s="205" t="s">
        <v>141</v>
      </c>
      <c r="E214" s="247" t="s">
        <v>24</v>
      </c>
      <c r="F214" s="248" t="s">
        <v>774</v>
      </c>
      <c r="G214" s="246"/>
      <c r="H214" s="249">
        <v>32.276879999999998</v>
      </c>
      <c r="I214" s="250"/>
      <c r="J214" s="246"/>
      <c r="K214" s="246"/>
      <c r="L214" s="251"/>
      <c r="M214" s="252"/>
      <c r="N214" s="253"/>
      <c r="O214" s="253"/>
      <c r="P214" s="253"/>
      <c r="Q214" s="253"/>
      <c r="R214" s="253"/>
      <c r="S214" s="253"/>
      <c r="T214" s="254"/>
      <c r="AT214" s="255" t="s">
        <v>141</v>
      </c>
      <c r="AU214" s="255" t="s">
        <v>84</v>
      </c>
      <c r="AV214" s="14" t="s">
        <v>154</v>
      </c>
      <c r="AW214" s="14" t="s">
        <v>143</v>
      </c>
      <c r="AX214" s="14" t="s">
        <v>75</v>
      </c>
      <c r="AY214" s="255" t="s">
        <v>128</v>
      </c>
    </row>
    <row r="215" spans="2:65" s="12" customFormat="1" ht="13.5">
      <c r="B215" s="219"/>
      <c r="C215" s="220"/>
      <c r="D215" s="205" t="s">
        <v>141</v>
      </c>
      <c r="E215" s="231" t="s">
        <v>24</v>
      </c>
      <c r="F215" s="232" t="s">
        <v>795</v>
      </c>
      <c r="G215" s="220"/>
      <c r="H215" s="233">
        <v>5.8079999999999998</v>
      </c>
      <c r="I215" s="225"/>
      <c r="J215" s="220"/>
      <c r="K215" s="220"/>
      <c r="L215" s="226"/>
      <c r="M215" s="227"/>
      <c r="N215" s="228"/>
      <c r="O215" s="228"/>
      <c r="P215" s="228"/>
      <c r="Q215" s="228"/>
      <c r="R215" s="228"/>
      <c r="S215" s="228"/>
      <c r="T215" s="229"/>
      <c r="AT215" s="230" t="s">
        <v>141</v>
      </c>
      <c r="AU215" s="230" t="s">
        <v>84</v>
      </c>
      <c r="AV215" s="12" t="s">
        <v>84</v>
      </c>
      <c r="AW215" s="12" t="s">
        <v>143</v>
      </c>
      <c r="AX215" s="12" t="s">
        <v>75</v>
      </c>
      <c r="AY215" s="230" t="s">
        <v>128</v>
      </c>
    </row>
    <row r="216" spans="2:65" s="12" customFormat="1" ht="13.5">
      <c r="B216" s="219"/>
      <c r="C216" s="220"/>
      <c r="D216" s="205" t="s">
        <v>141</v>
      </c>
      <c r="E216" s="231" t="s">
        <v>24</v>
      </c>
      <c r="F216" s="232" t="s">
        <v>796</v>
      </c>
      <c r="G216" s="220"/>
      <c r="H216" s="233">
        <v>14.113440000000001</v>
      </c>
      <c r="I216" s="225"/>
      <c r="J216" s="220"/>
      <c r="K216" s="220"/>
      <c r="L216" s="226"/>
      <c r="M216" s="227"/>
      <c r="N216" s="228"/>
      <c r="O216" s="228"/>
      <c r="P216" s="228"/>
      <c r="Q216" s="228"/>
      <c r="R216" s="228"/>
      <c r="S216" s="228"/>
      <c r="T216" s="229"/>
      <c r="AT216" s="230" t="s">
        <v>141</v>
      </c>
      <c r="AU216" s="230" t="s">
        <v>84</v>
      </c>
      <c r="AV216" s="12" t="s">
        <v>84</v>
      </c>
      <c r="AW216" s="12" t="s">
        <v>143</v>
      </c>
      <c r="AX216" s="12" t="s">
        <v>75</v>
      </c>
      <c r="AY216" s="230" t="s">
        <v>128</v>
      </c>
    </row>
    <row r="217" spans="2:65" s="14" customFormat="1" ht="13.5">
      <c r="B217" s="245"/>
      <c r="C217" s="246"/>
      <c r="D217" s="205" t="s">
        <v>141</v>
      </c>
      <c r="E217" s="247" t="s">
        <v>24</v>
      </c>
      <c r="F217" s="248" t="s">
        <v>777</v>
      </c>
      <c r="G217" s="246"/>
      <c r="H217" s="249">
        <v>19.92144</v>
      </c>
      <c r="I217" s="250"/>
      <c r="J217" s="246"/>
      <c r="K217" s="246"/>
      <c r="L217" s="251"/>
      <c r="M217" s="252"/>
      <c r="N217" s="253"/>
      <c r="O217" s="253"/>
      <c r="P217" s="253"/>
      <c r="Q217" s="253"/>
      <c r="R217" s="253"/>
      <c r="S217" s="253"/>
      <c r="T217" s="254"/>
      <c r="AT217" s="255" t="s">
        <v>141</v>
      </c>
      <c r="AU217" s="255" t="s">
        <v>84</v>
      </c>
      <c r="AV217" s="14" t="s">
        <v>154</v>
      </c>
      <c r="AW217" s="14" t="s">
        <v>143</v>
      </c>
      <c r="AX217" s="14" t="s">
        <v>75</v>
      </c>
      <c r="AY217" s="255" t="s">
        <v>128</v>
      </c>
    </row>
    <row r="218" spans="2:65" s="12" customFormat="1" ht="13.5">
      <c r="B218" s="219"/>
      <c r="C218" s="220"/>
      <c r="D218" s="205" t="s">
        <v>141</v>
      </c>
      <c r="E218" s="231" t="s">
        <v>24</v>
      </c>
      <c r="F218" s="232" t="s">
        <v>797</v>
      </c>
      <c r="G218" s="220"/>
      <c r="H218" s="233">
        <v>9.6412800000000001</v>
      </c>
      <c r="I218" s="225"/>
      <c r="J218" s="220"/>
      <c r="K218" s="220"/>
      <c r="L218" s="226"/>
      <c r="M218" s="227"/>
      <c r="N218" s="228"/>
      <c r="O218" s="228"/>
      <c r="P218" s="228"/>
      <c r="Q218" s="228"/>
      <c r="R218" s="228"/>
      <c r="S218" s="228"/>
      <c r="T218" s="229"/>
      <c r="AT218" s="230" t="s">
        <v>141</v>
      </c>
      <c r="AU218" s="230" t="s">
        <v>84</v>
      </c>
      <c r="AV218" s="12" t="s">
        <v>84</v>
      </c>
      <c r="AW218" s="12" t="s">
        <v>143</v>
      </c>
      <c r="AX218" s="12" t="s">
        <v>75</v>
      </c>
      <c r="AY218" s="230" t="s">
        <v>128</v>
      </c>
    </row>
    <row r="219" spans="2:65" s="14" customFormat="1" ht="13.5">
      <c r="B219" s="245"/>
      <c r="C219" s="246"/>
      <c r="D219" s="205" t="s">
        <v>141</v>
      </c>
      <c r="E219" s="247" t="s">
        <v>24</v>
      </c>
      <c r="F219" s="248" t="s">
        <v>779</v>
      </c>
      <c r="G219" s="246"/>
      <c r="H219" s="249">
        <v>9.6412800000000001</v>
      </c>
      <c r="I219" s="250"/>
      <c r="J219" s="246"/>
      <c r="K219" s="246"/>
      <c r="L219" s="251"/>
      <c r="M219" s="252"/>
      <c r="N219" s="253"/>
      <c r="O219" s="253"/>
      <c r="P219" s="253"/>
      <c r="Q219" s="253"/>
      <c r="R219" s="253"/>
      <c r="S219" s="253"/>
      <c r="T219" s="254"/>
      <c r="AT219" s="255" t="s">
        <v>141</v>
      </c>
      <c r="AU219" s="255" t="s">
        <v>84</v>
      </c>
      <c r="AV219" s="14" t="s">
        <v>154</v>
      </c>
      <c r="AW219" s="14" t="s">
        <v>143</v>
      </c>
      <c r="AX219" s="14" t="s">
        <v>75</v>
      </c>
      <c r="AY219" s="255" t="s">
        <v>128</v>
      </c>
    </row>
    <row r="220" spans="2:65" s="12" customFormat="1" ht="13.5">
      <c r="B220" s="219"/>
      <c r="C220" s="220"/>
      <c r="D220" s="205" t="s">
        <v>141</v>
      </c>
      <c r="E220" s="231" t="s">
        <v>24</v>
      </c>
      <c r="F220" s="232" t="s">
        <v>798</v>
      </c>
      <c r="G220" s="220"/>
      <c r="H220" s="233">
        <v>10.047840000000001</v>
      </c>
      <c r="I220" s="225"/>
      <c r="J220" s="220"/>
      <c r="K220" s="220"/>
      <c r="L220" s="226"/>
      <c r="M220" s="227"/>
      <c r="N220" s="228"/>
      <c r="O220" s="228"/>
      <c r="P220" s="228"/>
      <c r="Q220" s="228"/>
      <c r="R220" s="228"/>
      <c r="S220" s="228"/>
      <c r="T220" s="229"/>
      <c r="AT220" s="230" t="s">
        <v>141</v>
      </c>
      <c r="AU220" s="230" t="s">
        <v>84</v>
      </c>
      <c r="AV220" s="12" t="s">
        <v>84</v>
      </c>
      <c r="AW220" s="12" t="s">
        <v>143</v>
      </c>
      <c r="AX220" s="12" t="s">
        <v>75</v>
      </c>
      <c r="AY220" s="230" t="s">
        <v>128</v>
      </c>
    </row>
    <row r="221" spans="2:65" s="14" customFormat="1" ht="13.5">
      <c r="B221" s="245"/>
      <c r="C221" s="246"/>
      <c r="D221" s="205" t="s">
        <v>141</v>
      </c>
      <c r="E221" s="247" t="s">
        <v>24</v>
      </c>
      <c r="F221" s="248" t="s">
        <v>781</v>
      </c>
      <c r="G221" s="246"/>
      <c r="H221" s="249">
        <v>10.047840000000001</v>
      </c>
      <c r="I221" s="250"/>
      <c r="J221" s="246"/>
      <c r="K221" s="246"/>
      <c r="L221" s="251"/>
      <c r="M221" s="252"/>
      <c r="N221" s="253"/>
      <c r="O221" s="253"/>
      <c r="P221" s="253"/>
      <c r="Q221" s="253"/>
      <c r="R221" s="253"/>
      <c r="S221" s="253"/>
      <c r="T221" s="254"/>
      <c r="AT221" s="255" t="s">
        <v>141</v>
      </c>
      <c r="AU221" s="255" t="s">
        <v>84</v>
      </c>
      <c r="AV221" s="14" t="s">
        <v>154</v>
      </c>
      <c r="AW221" s="14" t="s">
        <v>143</v>
      </c>
      <c r="AX221" s="14" t="s">
        <v>75</v>
      </c>
      <c r="AY221" s="255" t="s">
        <v>128</v>
      </c>
    </row>
    <row r="222" spans="2:65" s="13" customFormat="1" ht="13.5">
      <c r="B222" s="234"/>
      <c r="C222" s="235"/>
      <c r="D222" s="221" t="s">
        <v>141</v>
      </c>
      <c r="E222" s="236" t="s">
        <v>24</v>
      </c>
      <c r="F222" s="237" t="s">
        <v>153</v>
      </c>
      <c r="G222" s="235"/>
      <c r="H222" s="238">
        <v>352.90800000000002</v>
      </c>
      <c r="I222" s="239"/>
      <c r="J222" s="235"/>
      <c r="K222" s="235"/>
      <c r="L222" s="240"/>
      <c r="M222" s="241"/>
      <c r="N222" s="242"/>
      <c r="O222" s="242"/>
      <c r="P222" s="242"/>
      <c r="Q222" s="242"/>
      <c r="R222" s="242"/>
      <c r="S222" s="242"/>
      <c r="T222" s="243"/>
      <c r="AT222" s="244" t="s">
        <v>141</v>
      </c>
      <c r="AU222" s="244" t="s">
        <v>84</v>
      </c>
      <c r="AV222" s="13" t="s">
        <v>135</v>
      </c>
      <c r="AW222" s="13" t="s">
        <v>143</v>
      </c>
      <c r="AX222" s="13" t="s">
        <v>25</v>
      </c>
      <c r="AY222" s="244" t="s">
        <v>128</v>
      </c>
    </row>
    <row r="223" spans="2:65" s="1" customFormat="1" ht="31.5" customHeight="1">
      <c r="B223" s="41"/>
      <c r="C223" s="193" t="s">
        <v>230</v>
      </c>
      <c r="D223" s="193" t="s">
        <v>130</v>
      </c>
      <c r="E223" s="194" t="s">
        <v>241</v>
      </c>
      <c r="F223" s="195" t="s">
        <v>242</v>
      </c>
      <c r="G223" s="196" t="s">
        <v>205</v>
      </c>
      <c r="H223" s="197">
        <v>352.90800000000002</v>
      </c>
      <c r="I223" s="198"/>
      <c r="J223" s="199">
        <f>ROUND(I223*H223,2)</f>
        <v>0</v>
      </c>
      <c r="K223" s="195" t="s">
        <v>134</v>
      </c>
      <c r="L223" s="61"/>
      <c r="M223" s="200" t="s">
        <v>24</v>
      </c>
      <c r="N223" s="201" t="s">
        <v>46</v>
      </c>
      <c r="O223" s="42"/>
      <c r="P223" s="202">
        <f>O223*H223</f>
        <v>0</v>
      </c>
      <c r="Q223" s="202">
        <v>0</v>
      </c>
      <c r="R223" s="202">
        <f>Q223*H223</f>
        <v>0</v>
      </c>
      <c r="S223" s="202">
        <v>0</v>
      </c>
      <c r="T223" s="203">
        <f>S223*H223</f>
        <v>0</v>
      </c>
      <c r="AR223" s="24" t="s">
        <v>135</v>
      </c>
      <c r="AT223" s="24" t="s">
        <v>130</v>
      </c>
      <c r="AU223" s="24" t="s">
        <v>84</v>
      </c>
      <c r="AY223" s="24" t="s">
        <v>128</v>
      </c>
      <c r="BE223" s="204">
        <f>IF(N223="základní",J223,0)</f>
        <v>0</v>
      </c>
      <c r="BF223" s="204">
        <f>IF(N223="snížená",J223,0)</f>
        <v>0</v>
      </c>
      <c r="BG223" s="204">
        <f>IF(N223="zákl. přenesená",J223,0)</f>
        <v>0</v>
      </c>
      <c r="BH223" s="204">
        <f>IF(N223="sníž. přenesená",J223,0)</f>
        <v>0</v>
      </c>
      <c r="BI223" s="204">
        <f>IF(N223="nulová",J223,0)</f>
        <v>0</v>
      </c>
      <c r="BJ223" s="24" t="s">
        <v>25</v>
      </c>
      <c r="BK223" s="204">
        <f>ROUND(I223*H223,2)</f>
        <v>0</v>
      </c>
      <c r="BL223" s="24" t="s">
        <v>135</v>
      </c>
      <c r="BM223" s="24" t="s">
        <v>799</v>
      </c>
    </row>
    <row r="224" spans="2:65" s="1" customFormat="1" ht="81">
      <c r="B224" s="41"/>
      <c r="C224" s="63"/>
      <c r="D224" s="221" t="s">
        <v>137</v>
      </c>
      <c r="E224" s="63"/>
      <c r="F224" s="256" t="s">
        <v>219</v>
      </c>
      <c r="G224" s="63"/>
      <c r="H224" s="63"/>
      <c r="I224" s="163"/>
      <c r="J224" s="63"/>
      <c r="K224" s="63"/>
      <c r="L224" s="61"/>
      <c r="M224" s="207"/>
      <c r="N224" s="42"/>
      <c r="O224" s="42"/>
      <c r="P224" s="42"/>
      <c r="Q224" s="42"/>
      <c r="R224" s="42"/>
      <c r="S224" s="42"/>
      <c r="T224" s="78"/>
      <c r="AT224" s="24" t="s">
        <v>137</v>
      </c>
      <c r="AU224" s="24" t="s">
        <v>84</v>
      </c>
    </row>
    <row r="225" spans="2:65" s="1" customFormat="1" ht="31.5" customHeight="1">
      <c r="B225" s="41"/>
      <c r="C225" s="193" t="s">
        <v>240</v>
      </c>
      <c r="D225" s="193" t="s">
        <v>130</v>
      </c>
      <c r="E225" s="194" t="s">
        <v>245</v>
      </c>
      <c r="F225" s="195" t="s">
        <v>246</v>
      </c>
      <c r="G225" s="196" t="s">
        <v>205</v>
      </c>
      <c r="H225" s="197">
        <v>1594.5740000000001</v>
      </c>
      <c r="I225" s="198"/>
      <c r="J225" s="199">
        <f>ROUND(I225*H225,2)</f>
        <v>0</v>
      </c>
      <c r="K225" s="195" t="s">
        <v>134</v>
      </c>
      <c r="L225" s="61"/>
      <c r="M225" s="200" t="s">
        <v>24</v>
      </c>
      <c r="N225" s="201" t="s">
        <v>46</v>
      </c>
      <c r="O225" s="42"/>
      <c r="P225" s="202">
        <f>O225*H225</f>
        <v>0</v>
      </c>
      <c r="Q225" s="202">
        <v>0</v>
      </c>
      <c r="R225" s="202">
        <f>Q225*H225</f>
        <v>0</v>
      </c>
      <c r="S225" s="202">
        <v>0</v>
      </c>
      <c r="T225" s="203">
        <f>S225*H225</f>
        <v>0</v>
      </c>
      <c r="AR225" s="24" t="s">
        <v>135</v>
      </c>
      <c r="AT225" s="24" t="s">
        <v>130</v>
      </c>
      <c r="AU225" s="24" t="s">
        <v>84</v>
      </c>
      <c r="AY225" s="24" t="s">
        <v>128</v>
      </c>
      <c r="BE225" s="204">
        <f>IF(N225="základní",J225,0)</f>
        <v>0</v>
      </c>
      <c r="BF225" s="204">
        <f>IF(N225="snížená",J225,0)</f>
        <v>0</v>
      </c>
      <c r="BG225" s="204">
        <f>IF(N225="zákl. přenesená",J225,0)</f>
        <v>0</v>
      </c>
      <c r="BH225" s="204">
        <f>IF(N225="sníž. přenesená",J225,0)</f>
        <v>0</v>
      </c>
      <c r="BI225" s="204">
        <f>IF(N225="nulová",J225,0)</f>
        <v>0</v>
      </c>
      <c r="BJ225" s="24" t="s">
        <v>25</v>
      </c>
      <c r="BK225" s="204">
        <f>ROUND(I225*H225,2)</f>
        <v>0</v>
      </c>
      <c r="BL225" s="24" t="s">
        <v>135</v>
      </c>
      <c r="BM225" s="24" t="s">
        <v>800</v>
      </c>
    </row>
    <row r="226" spans="2:65" s="1" customFormat="1" ht="202.5">
      <c r="B226" s="41"/>
      <c r="C226" s="63"/>
      <c r="D226" s="205" t="s">
        <v>137</v>
      </c>
      <c r="E226" s="63"/>
      <c r="F226" s="206" t="s">
        <v>248</v>
      </c>
      <c r="G226" s="63"/>
      <c r="H226" s="63"/>
      <c r="I226" s="163"/>
      <c r="J226" s="63"/>
      <c r="K226" s="63"/>
      <c r="L226" s="61"/>
      <c r="M226" s="207"/>
      <c r="N226" s="42"/>
      <c r="O226" s="42"/>
      <c r="P226" s="42"/>
      <c r="Q226" s="42"/>
      <c r="R226" s="42"/>
      <c r="S226" s="42"/>
      <c r="T226" s="78"/>
      <c r="AT226" s="24" t="s">
        <v>137</v>
      </c>
      <c r="AU226" s="24" t="s">
        <v>84</v>
      </c>
    </row>
    <row r="227" spans="2:65" s="11" customFormat="1" ht="13.5">
      <c r="B227" s="208"/>
      <c r="C227" s="209"/>
      <c r="D227" s="205" t="s">
        <v>141</v>
      </c>
      <c r="E227" s="210" t="s">
        <v>24</v>
      </c>
      <c r="F227" s="211" t="s">
        <v>249</v>
      </c>
      <c r="G227" s="209"/>
      <c r="H227" s="212" t="s">
        <v>24</v>
      </c>
      <c r="I227" s="213"/>
      <c r="J227" s="209"/>
      <c r="K227" s="209"/>
      <c r="L227" s="214"/>
      <c r="M227" s="215"/>
      <c r="N227" s="216"/>
      <c r="O227" s="216"/>
      <c r="P227" s="216"/>
      <c r="Q227" s="216"/>
      <c r="R227" s="216"/>
      <c r="S227" s="216"/>
      <c r="T227" s="217"/>
      <c r="AT227" s="218" t="s">
        <v>141</v>
      </c>
      <c r="AU227" s="218" t="s">
        <v>84</v>
      </c>
      <c r="AV227" s="11" t="s">
        <v>25</v>
      </c>
      <c r="AW227" s="11" t="s">
        <v>143</v>
      </c>
      <c r="AX227" s="11" t="s">
        <v>75</v>
      </c>
      <c r="AY227" s="218" t="s">
        <v>128</v>
      </c>
    </row>
    <row r="228" spans="2:65" s="12" customFormat="1" ht="13.5">
      <c r="B228" s="219"/>
      <c r="C228" s="220"/>
      <c r="D228" s="205" t="s">
        <v>141</v>
      </c>
      <c r="E228" s="231" t="s">
        <v>24</v>
      </c>
      <c r="F228" s="232" t="s">
        <v>801</v>
      </c>
      <c r="G228" s="220"/>
      <c r="H228" s="233">
        <v>162.57599999999999</v>
      </c>
      <c r="I228" s="225"/>
      <c r="J228" s="220"/>
      <c r="K228" s="220"/>
      <c r="L228" s="226"/>
      <c r="M228" s="227"/>
      <c r="N228" s="228"/>
      <c r="O228" s="228"/>
      <c r="P228" s="228"/>
      <c r="Q228" s="228"/>
      <c r="R228" s="228"/>
      <c r="S228" s="228"/>
      <c r="T228" s="229"/>
      <c r="AT228" s="230" t="s">
        <v>141</v>
      </c>
      <c r="AU228" s="230" t="s">
        <v>84</v>
      </c>
      <c r="AV228" s="12" t="s">
        <v>84</v>
      </c>
      <c r="AW228" s="12" t="s">
        <v>143</v>
      </c>
      <c r="AX228" s="12" t="s">
        <v>75</v>
      </c>
      <c r="AY228" s="230" t="s">
        <v>128</v>
      </c>
    </row>
    <row r="229" spans="2:65" s="12" customFormat="1" ht="13.5">
      <c r="B229" s="219"/>
      <c r="C229" s="220"/>
      <c r="D229" s="205" t="s">
        <v>141</v>
      </c>
      <c r="E229" s="231" t="s">
        <v>24</v>
      </c>
      <c r="F229" s="232" t="s">
        <v>802</v>
      </c>
      <c r="G229" s="220"/>
      <c r="H229" s="233">
        <v>518.42399999999998</v>
      </c>
      <c r="I229" s="225"/>
      <c r="J229" s="220"/>
      <c r="K229" s="220"/>
      <c r="L229" s="226"/>
      <c r="M229" s="227"/>
      <c r="N229" s="228"/>
      <c r="O229" s="228"/>
      <c r="P229" s="228"/>
      <c r="Q229" s="228"/>
      <c r="R229" s="228"/>
      <c r="S229" s="228"/>
      <c r="T229" s="229"/>
      <c r="AT229" s="230" t="s">
        <v>141</v>
      </c>
      <c r="AU229" s="230" t="s">
        <v>84</v>
      </c>
      <c r="AV229" s="12" t="s">
        <v>84</v>
      </c>
      <c r="AW229" s="12" t="s">
        <v>143</v>
      </c>
      <c r="AX229" s="12" t="s">
        <v>75</v>
      </c>
      <c r="AY229" s="230" t="s">
        <v>128</v>
      </c>
    </row>
    <row r="230" spans="2:65" s="12" customFormat="1" ht="13.5">
      <c r="B230" s="219"/>
      <c r="C230" s="220"/>
      <c r="D230" s="205" t="s">
        <v>141</v>
      </c>
      <c r="E230" s="231" t="s">
        <v>24</v>
      </c>
      <c r="F230" s="232" t="s">
        <v>803</v>
      </c>
      <c r="G230" s="220"/>
      <c r="H230" s="233">
        <v>95.304000000000002</v>
      </c>
      <c r="I230" s="225"/>
      <c r="J230" s="220"/>
      <c r="K230" s="220"/>
      <c r="L230" s="226"/>
      <c r="M230" s="227"/>
      <c r="N230" s="228"/>
      <c r="O230" s="228"/>
      <c r="P230" s="228"/>
      <c r="Q230" s="228"/>
      <c r="R230" s="228"/>
      <c r="S230" s="228"/>
      <c r="T230" s="229"/>
      <c r="AT230" s="230" t="s">
        <v>141</v>
      </c>
      <c r="AU230" s="230" t="s">
        <v>84</v>
      </c>
      <c r="AV230" s="12" t="s">
        <v>84</v>
      </c>
      <c r="AW230" s="12" t="s">
        <v>143</v>
      </c>
      <c r="AX230" s="12" t="s">
        <v>75</v>
      </c>
      <c r="AY230" s="230" t="s">
        <v>128</v>
      </c>
    </row>
    <row r="231" spans="2:65" s="14" customFormat="1" ht="13.5">
      <c r="B231" s="245"/>
      <c r="C231" s="246"/>
      <c r="D231" s="205" t="s">
        <v>141</v>
      </c>
      <c r="E231" s="247" t="s">
        <v>24</v>
      </c>
      <c r="F231" s="248" t="s">
        <v>760</v>
      </c>
      <c r="G231" s="246"/>
      <c r="H231" s="249">
        <v>776.30399999999997</v>
      </c>
      <c r="I231" s="250"/>
      <c r="J231" s="246"/>
      <c r="K231" s="246"/>
      <c r="L231" s="251"/>
      <c r="M231" s="252"/>
      <c r="N231" s="253"/>
      <c r="O231" s="253"/>
      <c r="P231" s="253"/>
      <c r="Q231" s="253"/>
      <c r="R231" s="253"/>
      <c r="S231" s="253"/>
      <c r="T231" s="254"/>
      <c r="AT231" s="255" t="s">
        <v>141</v>
      </c>
      <c r="AU231" s="255" t="s">
        <v>84</v>
      </c>
      <c r="AV231" s="14" t="s">
        <v>154</v>
      </c>
      <c r="AW231" s="14" t="s">
        <v>143</v>
      </c>
      <c r="AX231" s="14" t="s">
        <v>75</v>
      </c>
      <c r="AY231" s="255" t="s">
        <v>128</v>
      </c>
    </row>
    <row r="232" spans="2:65" s="12" customFormat="1" ht="13.5">
      <c r="B232" s="219"/>
      <c r="C232" s="220"/>
      <c r="D232" s="205" t="s">
        <v>141</v>
      </c>
      <c r="E232" s="231" t="s">
        <v>24</v>
      </c>
      <c r="F232" s="232" t="s">
        <v>804</v>
      </c>
      <c r="G232" s="220"/>
      <c r="H232" s="233">
        <v>15.984</v>
      </c>
      <c r="I232" s="225"/>
      <c r="J232" s="220"/>
      <c r="K232" s="220"/>
      <c r="L232" s="226"/>
      <c r="M232" s="227"/>
      <c r="N232" s="228"/>
      <c r="O232" s="228"/>
      <c r="P232" s="228"/>
      <c r="Q232" s="228"/>
      <c r="R232" s="228"/>
      <c r="S232" s="228"/>
      <c r="T232" s="229"/>
      <c r="AT232" s="230" t="s">
        <v>141</v>
      </c>
      <c r="AU232" s="230" t="s">
        <v>84</v>
      </c>
      <c r="AV232" s="12" t="s">
        <v>84</v>
      </c>
      <c r="AW232" s="12" t="s">
        <v>143</v>
      </c>
      <c r="AX232" s="12" t="s">
        <v>75</v>
      </c>
      <c r="AY232" s="230" t="s">
        <v>128</v>
      </c>
    </row>
    <row r="233" spans="2:65" s="12" customFormat="1" ht="13.5">
      <c r="B233" s="219"/>
      <c r="C233" s="220"/>
      <c r="D233" s="205" t="s">
        <v>141</v>
      </c>
      <c r="E233" s="231" t="s">
        <v>24</v>
      </c>
      <c r="F233" s="232" t="s">
        <v>805</v>
      </c>
      <c r="G233" s="220"/>
      <c r="H233" s="233">
        <v>59.688000000000002</v>
      </c>
      <c r="I233" s="225"/>
      <c r="J233" s="220"/>
      <c r="K233" s="220"/>
      <c r="L233" s="226"/>
      <c r="M233" s="227"/>
      <c r="N233" s="228"/>
      <c r="O233" s="228"/>
      <c r="P233" s="228"/>
      <c r="Q233" s="228"/>
      <c r="R233" s="228"/>
      <c r="S233" s="228"/>
      <c r="T233" s="229"/>
      <c r="AT233" s="230" t="s">
        <v>141</v>
      </c>
      <c r="AU233" s="230" t="s">
        <v>84</v>
      </c>
      <c r="AV233" s="12" t="s">
        <v>84</v>
      </c>
      <c r="AW233" s="12" t="s">
        <v>143</v>
      </c>
      <c r="AX233" s="12" t="s">
        <v>75</v>
      </c>
      <c r="AY233" s="230" t="s">
        <v>128</v>
      </c>
    </row>
    <row r="234" spans="2:65" s="14" customFormat="1" ht="13.5">
      <c r="B234" s="245"/>
      <c r="C234" s="246"/>
      <c r="D234" s="205" t="s">
        <v>141</v>
      </c>
      <c r="E234" s="247" t="s">
        <v>24</v>
      </c>
      <c r="F234" s="248" t="s">
        <v>763</v>
      </c>
      <c r="G234" s="246"/>
      <c r="H234" s="249">
        <v>75.671999999999997</v>
      </c>
      <c r="I234" s="250"/>
      <c r="J234" s="246"/>
      <c r="K234" s="246"/>
      <c r="L234" s="251"/>
      <c r="M234" s="252"/>
      <c r="N234" s="253"/>
      <c r="O234" s="253"/>
      <c r="P234" s="253"/>
      <c r="Q234" s="253"/>
      <c r="R234" s="253"/>
      <c r="S234" s="253"/>
      <c r="T234" s="254"/>
      <c r="AT234" s="255" t="s">
        <v>141</v>
      </c>
      <c r="AU234" s="255" t="s">
        <v>84</v>
      </c>
      <c r="AV234" s="14" t="s">
        <v>154</v>
      </c>
      <c r="AW234" s="14" t="s">
        <v>143</v>
      </c>
      <c r="AX234" s="14" t="s">
        <v>75</v>
      </c>
      <c r="AY234" s="255" t="s">
        <v>128</v>
      </c>
    </row>
    <row r="235" spans="2:65" s="12" customFormat="1" ht="13.5">
      <c r="B235" s="219"/>
      <c r="C235" s="220"/>
      <c r="D235" s="205" t="s">
        <v>141</v>
      </c>
      <c r="E235" s="231" t="s">
        <v>24</v>
      </c>
      <c r="F235" s="232" t="s">
        <v>806</v>
      </c>
      <c r="G235" s="220"/>
      <c r="H235" s="233">
        <v>45.302399999999999</v>
      </c>
      <c r="I235" s="225"/>
      <c r="J235" s="220"/>
      <c r="K235" s="220"/>
      <c r="L235" s="226"/>
      <c r="M235" s="227"/>
      <c r="N235" s="228"/>
      <c r="O235" s="228"/>
      <c r="P235" s="228"/>
      <c r="Q235" s="228"/>
      <c r="R235" s="228"/>
      <c r="S235" s="228"/>
      <c r="T235" s="229"/>
      <c r="AT235" s="230" t="s">
        <v>141</v>
      </c>
      <c r="AU235" s="230" t="s">
        <v>84</v>
      </c>
      <c r="AV235" s="12" t="s">
        <v>84</v>
      </c>
      <c r="AW235" s="12" t="s">
        <v>143</v>
      </c>
      <c r="AX235" s="12" t="s">
        <v>75</v>
      </c>
      <c r="AY235" s="230" t="s">
        <v>128</v>
      </c>
    </row>
    <row r="236" spans="2:65" s="12" customFormat="1" ht="13.5">
      <c r="B236" s="219"/>
      <c r="C236" s="220"/>
      <c r="D236" s="205" t="s">
        <v>141</v>
      </c>
      <c r="E236" s="231" t="s">
        <v>24</v>
      </c>
      <c r="F236" s="232" t="s">
        <v>807</v>
      </c>
      <c r="G236" s="220"/>
      <c r="H236" s="233">
        <v>25.08</v>
      </c>
      <c r="I236" s="225"/>
      <c r="J236" s="220"/>
      <c r="K236" s="220"/>
      <c r="L236" s="226"/>
      <c r="M236" s="227"/>
      <c r="N236" s="228"/>
      <c r="O236" s="228"/>
      <c r="P236" s="228"/>
      <c r="Q236" s="228"/>
      <c r="R236" s="228"/>
      <c r="S236" s="228"/>
      <c r="T236" s="229"/>
      <c r="AT236" s="230" t="s">
        <v>141</v>
      </c>
      <c r="AU236" s="230" t="s">
        <v>84</v>
      </c>
      <c r="AV236" s="12" t="s">
        <v>84</v>
      </c>
      <c r="AW236" s="12" t="s">
        <v>143</v>
      </c>
      <c r="AX236" s="12" t="s">
        <v>75</v>
      </c>
      <c r="AY236" s="230" t="s">
        <v>128</v>
      </c>
    </row>
    <row r="237" spans="2:65" s="14" customFormat="1" ht="13.5">
      <c r="B237" s="245"/>
      <c r="C237" s="246"/>
      <c r="D237" s="205" t="s">
        <v>141</v>
      </c>
      <c r="E237" s="247" t="s">
        <v>24</v>
      </c>
      <c r="F237" s="248" t="s">
        <v>765</v>
      </c>
      <c r="G237" s="246"/>
      <c r="H237" s="249">
        <v>70.382400000000004</v>
      </c>
      <c r="I237" s="250"/>
      <c r="J237" s="246"/>
      <c r="K237" s="246"/>
      <c r="L237" s="251"/>
      <c r="M237" s="252"/>
      <c r="N237" s="253"/>
      <c r="O237" s="253"/>
      <c r="P237" s="253"/>
      <c r="Q237" s="253"/>
      <c r="R237" s="253"/>
      <c r="S237" s="253"/>
      <c r="T237" s="254"/>
      <c r="AT237" s="255" t="s">
        <v>141</v>
      </c>
      <c r="AU237" s="255" t="s">
        <v>84</v>
      </c>
      <c r="AV237" s="14" t="s">
        <v>154</v>
      </c>
      <c r="AW237" s="14" t="s">
        <v>143</v>
      </c>
      <c r="AX237" s="14" t="s">
        <v>75</v>
      </c>
      <c r="AY237" s="255" t="s">
        <v>128</v>
      </c>
    </row>
    <row r="238" spans="2:65" s="12" customFormat="1" ht="13.5">
      <c r="B238" s="219"/>
      <c r="C238" s="220"/>
      <c r="D238" s="205" t="s">
        <v>141</v>
      </c>
      <c r="E238" s="231" t="s">
        <v>24</v>
      </c>
      <c r="F238" s="232" t="s">
        <v>808</v>
      </c>
      <c r="G238" s="220"/>
      <c r="H238" s="233">
        <v>56.591999999999999</v>
      </c>
      <c r="I238" s="225"/>
      <c r="J238" s="220"/>
      <c r="K238" s="220"/>
      <c r="L238" s="226"/>
      <c r="M238" s="227"/>
      <c r="N238" s="228"/>
      <c r="O238" s="228"/>
      <c r="P238" s="228"/>
      <c r="Q238" s="228"/>
      <c r="R238" s="228"/>
      <c r="S238" s="228"/>
      <c r="T238" s="229"/>
      <c r="AT238" s="230" t="s">
        <v>141</v>
      </c>
      <c r="AU238" s="230" t="s">
        <v>84</v>
      </c>
      <c r="AV238" s="12" t="s">
        <v>84</v>
      </c>
      <c r="AW238" s="12" t="s">
        <v>143</v>
      </c>
      <c r="AX238" s="12" t="s">
        <v>75</v>
      </c>
      <c r="AY238" s="230" t="s">
        <v>128</v>
      </c>
    </row>
    <row r="239" spans="2:65" s="12" customFormat="1" ht="13.5">
      <c r="B239" s="219"/>
      <c r="C239" s="220"/>
      <c r="D239" s="205" t="s">
        <v>141</v>
      </c>
      <c r="E239" s="231" t="s">
        <v>24</v>
      </c>
      <c r="F239" s="232" t="s">
        <v>809</v>
      </c>
      <c r="G239" s="220"/>
      <c r="H239" s="233">
        <v>93.168000000000006</v>
      </c>
      <c r="I239" s="225"/>
      <c r="J239" s="220"/>
      <c r="K239" s="220"/>
      <c r="L239" s="226"/>
      <c r="M239" s="227"/>
      <c r="N239" s="228"/>
      <c r="O239" s="228"/>
      <c r="P239" s="228"/>
      <c r="Q239" s="228"/>
      <c r="R239" s="228"/>
      <c r="S239" s="228"/>
      <c r="T239" s="229"/>
      <c r="AT239" s="230" t="s">
        <v>141</v>
      </c>
      <c r="AU239" s="230" t="s">
        <v>84</v>
      </c>
      <c r="AV239" s="12" t="s">
        <v>84</v>
      </c>
      <c r="AW239" s="12" t="s">
        <v>143</v>
      </c>
      <c r="AX239" s="12" t="s">
        <v>75</v>
      </c>
      <c r="AY239" s="230" t="s">
        <v>128</v>
      </c>
    </row>
    <row r="240" spans="2:65" s="14" customFormat="1" ht="13.5">
      <c r="B240" s="245"/>
      <c r="C240" s="246"/>
      <c r="D240" s="205" t="s">
        <v>141</v>
      </c>
      <c r="E240" s="247" t="s">
        <v>24</v>
      </c>
      <c r="F240" s="248" t="s">
        <v>768</v>
      </c>
      <c r="G240" s="246"/>
      <c r="H240" s="249">
        <v>149.76</v>
      </c>
      <c r="I240" s="250"/>
      <c r="J240" s="246"/>
      <c r="K240" s="246"/>
      <c r="L240" s="251"/>
      <c r="M240" s="252"/>
      <c r="N240" s="253"/>
      <c r="O240" s="253"/>
      <c r="P240" s="253"/>
      <c r="Q240" s="253"/>
      <c r="R240" s="253"/>
      <c r="S240" s="253"/>
      <c r="T240" s="254"/>
      <c r="AT240" s="255" t="s">
        <v>141</v>
      </c>
      <c r="AU240" s="255" t="s">
        <v>84</v>
      </c>
      <c r="AV240" s="14" t="s">
        <v>154</v>
      </c>
      <c r="AW240" s="14" t="s">
        <v>143</v>
      </c>
      <c r="AX240" s="14" t="s">
        <v>75</v>
      </c>
      <c r="AY240" s="255" t="s">
        <v>128</v>
      </c>
    </row>
    <row r="241" spans="2:65" s="12" customFormat="1" ht="13.5">
      <c r="B241" s="219"/>
      <c r="C241" s="220"/>
      <c r="D241" s="205" t="s">
        <v>141</v>
      </c>
      <c r="E241" s="231" t="s">
        <v>24</v>
      </c>
      <c r="F241" s="232" t="s">
        <v>810</v>
      </c>
      <c r="G241" s="220"/>
      <c r="H241" s="233">
        <v>21.888000000000002</v>
      </c>
      <c r="I241" s="225"/>
      <c r="J241" s="220"/>
      <c r="K241" s="220"/>
      <c r="L241" s="226"/>
      <c r="M241" s="227"/>
      <c r="N241" s="228"/>
      <c r="O241" s="228"/>
      <c r="P241" s="228"/>
      <c r="Q241" s="228"/>
      <c r="R241" s="228"/>
      <c r="S241" s="228"/>
      <c r="T241" s="229"/>
      <c r="AT241" s="230" t="s">
        <v>141</v>
      </c>
      <c r="AU241" s="230" t="s">
        <v>84</v>
      </c>
      <c r="AV241" s="12" t="s">
        <v>84</v>
      </c>
      <c r="AW241" s="12" t="s">
        <v>143</v>
      </c>
      <c r="AX241" s="12" t="s">
        <v>75</v>
      </c>
      <c r="AY241" s="230" t="s">
        <v>128</v>
      </c>
    </row>
    <row r="242" spans="2:65" s="12" customFormat="1" ht="13.5">
      <c r="B242" s="219"/>
      <c r="C242" s="220"/>
      <c r="D242" s="205" t="s">
        <v>141</v>
      </c>
      <c r="E242" s="231" t="s">
        <v>24</v>
      </c>
      <c r="F242" s="232" t="s">
        <v>811</v>
      </c>
      <c r="G242" s="220"/>
      <c r="H242" s="233">
        <v>142.29599999999999</v>
      </c>
      <c r="I242" s="225"/>
      <c r="J242" s="220"/>
      <c r="K242" s="220"/>
      <c r="L242" s="226"/>
      <c r="M242" s="227"/>
      <c r="N242" s="228"/>
      <c r="O242" s="228"/>
      <c r="P242" s="228"/>
      <c r="Q242" s="228"/>
      <c r="R242" s="228"/>
      <c r="S242" s="228"/>
      <c r="T242" s="229"/>
      <c r="AT242" s="230" t="s">
        <v>141</v>
      </c>
      <c r="AU242" s="230" t="s">
        <v>84</v>
      </c>
      <c r="AV242" s="12" t="s">
        <v>84</v>
      </c>
      <c r="AW242" s="12" t="s">
        <v>143</v>
      </c>
      <c r="AX242" s="12" t="s">
        <v>75</v>
      </c>
      <c r="AY242" s="230" t="s">
        <v>128</v>
      </c>
    </row>
    <row r="243" spans="2:65" s="14" customFormat="1" ht="13.5">
      <c r="B243" s="245"/>
      <c r="C243" s="246"/>
      <c r="D243" s="205" t="s">
        <v>141</v>
      </c>
      <c r="E243" s="247" t="s">
        <v>24</v>
      </c>
      <c r="F243" s="248" t="s">
        <v>771</v>
      </c>
      <c r="G243" s="246"/>
      <c r="H243" s="249">
        <v>164.184</v>
      </c>
      <c r="I243" s="250"/>
      <c r="J243" s="246"/>
      <c r="K243" s="246"/>
      <c r="L243" s="251"/>
      <c r="M243" s="252"/>
      <c r="N243" s="253"/>
      <c r="O243" s="253"/>
      <c r="P243" s="253"/>
      <c r="Q243" s="253"/>
      <c r="R243" s="253"/>
      <c r="S243" s="253"/>
      <c r="T243" s="254"/>
      <c r="AT243" s="255" t="s">
        <v>141</v>
      </c>
      <c r="AU243" s="255" t="s">
        <v>84</v>
      </c>
      <c r="AV243" s="14" t="s">
        <v>154</v>
      </c>
      <c r="AW243" s="14" t="s">
        <v>143</v>
      </c>
      <c r="AX243" s="14" t="s">
        <v>75</v>
      </c>
      <c r="AY243" s="255" t="s">
        <v>128</v>
      </c>
    </row>
    <row r="244" spans="2:65" s="12" customFormat="1" ht="13.5">
      <c r="B244" s="219"/>
      <c r="C244" s="220"/>
      <c r="D244" s="205" t="s">
        <v>141</v>
      </c>
      <c r="E244" s="231" t="s">
        <v>24</v>
      </c>
      <c r="F244" s="232" t="s">
        <v>812</v>
      </c>
      <c r="G244" s="220"/>
      <c r="H244" s="233">
        <v>36.432000000000002</v>
      </c>
      <c r="I244" s="225"/>
      <c r="J244" s="220"/>
      <c r="K244" s="220"/>
      <c r="L244" s="226"/>
      <c r="M244" s="227"/>
      <c r="N244" s="228"/>
      <c r="O244" s="228"/>
      <c r="P244" s="228"/>
      <c r="Q244" s="228"/>
      <c r="R244" s="228"/>
      <c r="S244" s="228"/>
      <c r="T244" s="229"/>
      <c r="AT244" s="230" t="s">
        <v>141</v>
      </c>
      <c r="AU244" s="230" t="s">
        <v>84</v>
      </c>
      <c r="AV244" s="12" t="s">
        <v>84</v>
      </c>
      <c r="AW244" s="12" t="s">
        <v>143</v>
      </c>
      <c r="AX244" s="12" t="s">
        <v>75</v>
      </c>
      <c r="AY244" s="230" t="s">
        <v>128</v>
      </c>
    </row>
    <row r="245" spans="2:65" s="12" customFormat="1" ht="13.5">
      <c r="B245" s="219"/>
      <c r="C245" s="220"/>
      <c r="D245" s="205" t="s">
        <v>141</v>
      </c>
      <c r="E245" s="231" t="s">
        <v>24</v>
      </c>
      <c r="F245" s="232" t="s">
        <v>813</v>
      </c>
      <c r="G245" s="220"/>
      <c r="H245" s="233">
        <v>25.44</v>
      </c>
      <c r="I245" s="225"/>
      <c r="J245" s="220"/>
      <c r="K245" s="220"/>
      <c r="L245" s="226"/>
      <c r="M245" s="227"/>
      <c r="N245" s="228"/>
      <c r="O245" s="228"/>
      <c r="P245" s="228"/>
      <c r="Q245" s="228"/>
      <c r="R245" s="228"/>
      <c r="S245" s="228"/>
      <c r="T245" s="229"/>
      <c r="AT245" s="230" t="s">
        <v>141</v>
      </c>
      <c r="AU245" s="230" t="s">
        <v>84</v>
      </c>
      <c r="AV245" s="12" t="s">
        <v>84</v>
      </c>
      <c r="AW245" s="12" t="s">
        <v>143</v>
      </c>
      <c r="AX245" s="12" t="s">
        <v>75</v>
      </c>
      <c r="AY245" s="230" t="s">
        <v>128</v>
      </c>
    </row>
    <row r="246" spans="2:65" s="14" customFormat="1" ht="13.5">
      <c r="B246" s="245"/>
      <c r="C246" s="246"/>
      <c r="D246" s="205" t="s">
        <v>141</v>
      </c>
      <c r="E246" s="247" t="s">
        <v>24</v>
      </c>
      <c r="F246" s="248" t="s">
        <v>774</v>
      </c>
      <c r="G246" s="246"/>
      <c r="H246" s="249">
        <v>61.872</v>
      </c>
      <c r="I246" s="250"/>
      <c r="J246" s="246"/>
      <c r="K246" s="246"/>
      <c r="L246" s="251"/>
      <c r="M246" s="252"/>
      <c r="N246" s="253"/>
      <c r="O246" s="253"/>
      <c r="P246" s="253"/>
      <c r="Q246" s="253"/>
      <c r="R246" s="253"/>
      <c r="S246" s="253"/>
      <c r="T246" s="254"/>
      <c r="AT246" s="255" t="s">
        <v>141</v>
      </c>
      <c r="AU246" s="255" t="s">
        <v>84</v>
      </c>
      <c r="AV246" s="14" t="s">
        <v>154</v>
      </c>
      <c r="AW246" s="14" t="s">
        <v>143</v>
      </c>
      <c r="AX246" s="14" t="s">
        <v>75</v>
      </c>
      <c r="AY246" s="255" t="s">
        <v>128</v>
      </c>
    </row>
    <row r="247" spans="2:65" s="12" customFormat="1" ht="13.5">
      <c r="B247" s="219"/>
      <c r="C247" s="220"/>
      <c r="D247" s="205" t="s">
        <v>141</v>
      </c>
      <c r="E247" s="231" t="s">
        <v>24</v>
      </c>
      <c r="F247" s="232" t="s">
        <v>814</v>
      </c>
      <c r="G247" s="220"/>
      <c r="H247" s="233">
        <v>27.143999999999998</v>
      </c>
      <c r="I247" s="225"/>
      <c r="J247" s="220"/>
      <c r="K247" s="220"/>
      <c r="L247" s="226"/>
      <c r="M247" s="227"/>
      <c r="N247" s="228"/>
      <c r="O247" s="228"/>
      <c r="P247" s="228"/>
      <c r="Q247" s="228"/>
      <c r="R247" s="228"/>
      <c r="S247" s="228"/>
      <c r="T247" s="229"/>
      <c r="AT247" s="230" t="s">
        <v>141</v>
      </c>
      <c r="AU247" s="230" t="s">
        <v>84</v>
      </c>
      <c r="AV247" s="12" t="s">
        <v>84</v>
      </c>
      <c r="AW247" s="12" t="s">
        <v>143</v>
      </c>
      <c r="AX247" s="12" t="s">
        <v>75</v>
      </c>
      <c r="AY247" s="230" t="s">
        <v>128</v>
      </c>
    </row>
    <row r="248" spans="2:65" s="12" customFormat="1" ht="13.5">
      <c r="B248" s="219"/>
      <c r="C248" s="220"/>
      <c r="D248" s="205" t="s">
        <v>141</v>
      </c>
      <c r="E248" s="231" t="s">
        <v>24</v>
      </c>
      <c r="F248" s="232" t="s">
        <v>815</v>
      </c>
      <c r="G248" s="220"/>
      <c r="H248" s="233">
        <v>65.88</v>
      </c>
      <c r="I248" s="225"/>
      <c r="J248" s="220"/>
      <c r="K248" s="220"/>
      <c r="L248" s="226"/>
      <c r="M248" s="227"/>
      <c r="N248" s="228"/>
      <c r="O248" s="228"/>
      <c r="P248" s="228"/>
      <c r="Q248" s="228"/>
      <c r="R248" s="228"/>
      <c r="S248" s="228"/>
      <c r="T248" s="229"/>
      <c r="AT248" s="230" t="s">
        <v>141</v>
      </c>
      <c r="AU248" s="230" t="s">
        <v>84</v>
      </c>
      <c r="AV248" s="12" t="s">
        <v>84</v>
      </c>
      <c r="AW248" s="12" t="s">
        <v>143</v>
      </c>
      <c r="AX248" s="12" t="s">
        <v>75</v>
      </c>
      <c r="AY248" s="230" t="s">
        <v>128</v>
      </c>
    </row>
    <row r="249" spans="2:65" s="14" customFormat="1" ht="13.5">
      <c r="B249" s="245"/>
      <c r="C249" s="246"/>
      <c r="D249" s="205" t="s">
        <v>141</v>
      </c>
      <c r="E249" s="247" t="s">
        <v>24</v>
      </c>
      <c r="F249" s="248" t="s">
        <v>777</v>
      </c>
      <c r="G249" s="246"/>
      <c r="H249" s="249">
        <v>93.024000000000001</v>
      </c>
      <c r="I249" s="250"/>
      <c r="J249" s="246"/>
      <c r="K249" s="246"/>
      <c r="L249" s="251"/>
      <c r="M249" s="252"/>
      <c r="N249" s="253"/>
      <c r="O249" s="253"/>
      <c r="P249" s="253"/>
      <c r="Q249" s="253"/>
      <c r="R249" s="253"/>
      <c r="S249" s="253"/>
      <c r="T249" s="254"/>
      <c r="AT249" s="255" t="s">
        <v>141</v>
      </c>
      <c r="AU249" s="255" t="s">
        <v>84</v>
      </c>
      <c r="AV249" s="14" t="s">
        <v>154</v>
      </c>
      <c r="AW249" s="14" t="s">
        <v>143</v>
      </c>
      <c r="AX249" s="14" t="s">
        <v>75</v>
      </c>
      <c r="AY249" s="255" t="s">
        <v>128</v>
      </c>
    </row>
    <row r="250" spans="2:65" s="12" customFormat="1" ht="13.5">
      <c r="B250" s="219"/>
      <c r="C250" s="220"/>
      <c r="D250" s="205" t="s">
        <v>141</v>
      </c>
      <c r="E250" s="231" t="s">
        <v>24</v>
      </c>
      <c r="F250" s="232" t="s">
        <v>816</v>
      </c>
      <c r="G250" s="220"/>
      <c r="H250" s="233">
        <v>79.2</v>
      </c>
      <c r="I250" s="225"/>
      <c r="J250" s="220"/>
      <c r="K250" s="220"/>
      <c r="L250" s="226"/>
      <c r="M250" s="227"/>
      <c r="N250" s="228"/>
      <c r="O250" s="228"/>
      <c r="P250" s="228"/>
      <c r="Q250" s="228"/>
      <c r="R250" s="228"/>
      <c r="S250" s="228"/>
      <c r="T250" s="229"/>
      <c r="AT250" s="230" t="s">
        <v>141</v>
      </c>
      <c r="AU250" s="230" t="s">
        <v>84</v>
      </c>
      <c r="AV250" s="12" t="s">
        <v>84</v>
      </c>
      <c r="AW250" s="12" t="s">
        <v>143</v>
      </c>
      <c r="AX250" s="12" t="s">
        <v>75</v>
      </c>
      <c r="AY250" s="230" t="s">
        <v>128</v>
      </c>
    </row>
    <row r="251" spans="2:65" s="14" customFormat="1" ht="13.5">
      <c r="B251" s="245"/>
      <c r="C251" s="246"/>
      <c r="D251" s="205" t="s">
        <v>141</v>
      </c>
      <c r="E251" s="247" t="s">
        <v>24</v>
      </c>
      <c r="F251" s="248" t="s">
        <v>779</v>
      </c>
      <c r="G251" s="246"/>
      <c r="H251" s="249">
        <v>79.2</v>
      </c>
      <c r="I251" s="250"/>
      <c r="J251" s="246"/>
      <c r="K251" s="246"/>
      <c r="L251" s="251"/>
      <c r="M251" s="252"/>
      <c r="N251" s="253"/>
      <c r="O251" s="253"/>
      <c r="P251" s="253"/>
      <c r="Q251" s="253"/>
      <c r="R251" s="253"/>
      <c r="S251" s="253"/>
      <c r="T251" s="254"/>
      <c r="AT251" s="255" t="s">
        <v>141</v>
      </c>
      <c r="AU251" s="255" t="s">
        <v>84</v>
      </c>
      <c r="AV251" s="14" t="s">
        <v>154</v>
      </c>
      <c r="AW251" s="14" t="s">
        <v>143</v>
      </c>
      <c r="AX251" s="14" t="s">
        <v>75</v>
      </c>
      <c r="AY251" s="255" t="s">
        <v>128</v>
      </c>
    </row>
    <row r="252" spans="2:65" s="12" customFormat="1" ht="13.5">
      <c r="B252" s="219"/>
      <c r="C252" s="220"/>
      <c r="D252" s="205" t="s">
        <v>141</v>
      </c>
      <c r="E252" s="231" t="s">
        <v>24</v>
      </c>
      <c r="F252" s="232" t="s">
        <v>817</v>
      </c>
      <c r="G252" s="220"/>
      <c r="H252" s="233">
        <v>124.176</v>
      </c>
      <c r="I252" s="225"/>
      <c r="J252" s="220"/>
      <c r="K252" s="220"/>
      <c r="L252" s="226"/>
      <c r="M252" s="227"/>
      <c r="N252" s="228"/>
      <c r="O252" s="228"/>
      <c r="P252" s="228"/>
      <c r="Q252" s="228"/>
      <c r="R252" s="228"/>
      <c r="S252" s="228"/>
      <c r="T252" s="229"/>
      <c r="AT252" s="230" t="s">
        <v>141</v>
      </c>
      <c r="AU252" s="230" t="s">
        <v>84</v>
      </c>
      <c r="AV252" s="12" t="s">
        <v>84</v>
      </c>
      <c r="AW252" s="12" t="s">
        <v>143</v>
      </c>
      <c r="AX252" s="12" t="s">
        <v>75</v>
      </c>
      <c r="AY252" s="230" t="s">
        <v>128</v>
      </c>
    </row>
    <row r="253" spans="2:65" s="14" customFormat="1" ht="13.5">
      <c r="B253" s="245"/>
      <c r="C253" s="246"/>
      <c r="D253" s="205" t="s">
        <v>141</v>
      </c>
      <c r="E253" s="247" t="s">
        <v>24</v>
      </c>
      <c r="F253" s="248" t="s">
        <v>781</v>
      </c>
      <c r="G253" s="246"/>
      <c r="H253" s="249">
        <v>124.176</v>
      </c>
      <c r="I253" s="250"/>
      <c r="J253" s="246"/>
      <c r="K253" s="246"/>
      <c r="L253" s="251"/>
      <c r="M253" s="252"/>
      <c r="N253" s="253"/>
      <c r="O253" s="253"/>
      <c r="P253" s="253"/>
      <c r="Q253" s="253"/>
      <c r="R253" s="253"/>
      <c r="S253" s="253"/>
      <c r="T253" s="254"/>
      <c r="AT253" s="255" t="s">
        <v>141</v>
      </c>
      <c r="AU253" s="255" t="s">
        <v>84</v>
      </c>
      <c r="AV253" s="14" t="s">
        <v>154</v>
      </c>
      <c r="AW253" s="14" t="s">
        <v>143</v>
      </c>
      <c r="AX253" s="14" t="s">
        <v>75</v>
      </c>
      <c r="AY253" s="255" t="s">
        <v>128</v>
      </c>
    </row>
    <row r="254" spans="2:65" s="13" customFormat="1" ht="13.5">
      <c r="B254" s="234"/>
      <c r="C254" s="235"/>
      <c r="D254" s="221" t="s">
        <v>141</v>
      </c>
      <c r="E254" s="236" t="s">
        <v>24</v>
      </c>
      <c r="F254" s="237" t="s">
        <v>153</v>
      </c>
      <c r="G254" s="235"/>
      <c r="H254" s="238">
        <v>1594.5744</v>
      </c>
      <c r="I254" s="239"/>
      <c r="J254" s="235"/>
      <c r="K254" s="235"/>
      <c r="L254" s="240"/>
      <c r="M254" s="241"/>
      <c r="N254" s="242"/>
      <c r="O254" s="242"/>
      <c r="P254" s="242"/>
      <c r="Q254" s="242"/>
      <c r="R254" s="242"/>
      <c r="S254" s="242"/>
      <c r="T254" s="243"/>
      <c r="AT254" s="244" t="s">
        <v>141</v>
      </c>
      <c r="AU254" s="244" t="s">
        <v>84</v>
      </c>
      <c r="AV254" s="13" t="s">
        <v>135</v>
      </c>
      <c r="AW254" s="13" t="s">
        <v>143</v>
      </c>
      <c r="AX254" s="13" t="s">
        <v>25</v>
      </c>
      <c r="AY254" s="244" t="s">
        <v>128</v>
      </c>
    </row>
    <row r="255" spans="2:65" s="1" customFormat="1" ht="31.5" customHeight="1">
      <c r="B255" s="41"/>
      <c r="C255" s="193" t="s">
        <v>244</v>
      </c>
      <c r="D255" s="193" t="s">
        <v>130</v>
      </c>
      <c r="E255" s="194" t="s">
        <v>257</v>
      </c>
      <c r="F255" s="195" t="s">
        <v>258</v>
      </c>
      <c r="G255" s="196" t="s">
        <v>205</v>
      </c>
      <c r="H255" s="197">
        <v>2332.192</v>
      </c>
      <c r="I255" s="198"/>
      <c r="J255" s="199">
        <f>ROUND(I255*H255,2)</f>
        <v>0</v>
      </c>
      <c r="K255" s="195" t="s">
        <v>134</v>
      </c>
      <c r="L255" s="61"/>
      <c r="M255" s="200" t="s">
        <v>24</v>
      </c>
      <c r="N255" s="201" t="s">
        <v>46</v>
      </c>
      <c r="O255" s="42"/>
      <c r="P255" s="202">
        <f>O255*H255</f>
        <v>0</v>
      </c>
      <c r="Q255" s="202">
        <v>0</v>
      </c>
      <c r="R255" s="202">
        <f>Q255*H255</f>
        <v>0</v>
      </c>
      <c r="S255" s="202">
        <v>0</v>
      </c>
      <c r="T255" s="203">
        <f>S255*H255</f>
        <v>0</v>
      </c>
      <c r="AR255" s="24" t="s">
        <v>135</v>
      </c>
      <c r="AT255" s="24" t="s">
        <v>130</v>
      </c>
      <c r="AU255" s="24" t="s">
        <v>84</v>
      </c>
      <c r="AY255" s="24" t="s">
        <v>128</v>
      </c>
      <c r="BE255" s="204">
        <f>IF(N255="základní",J255,0)</f>
        <v>0</v>
      </c>
      <c r="BF255" s="204">
        <f>IF(N255="snížená",J255,0)</f>
        <v>0</v>
      </c>
      <c r="BG255" s="204">
        <f>IF(N255="zákl. přenesená",J255,0)</f>
        <v>0</v>
      </c>
      <c r="BH255" s="204">
        <f>IF(N255="sníž. přenesená",J255,0)</f>
        <v>0</v>
      </c>
      <c r="BI255" s="204">
        <f>IF(N255="nulová",J255,0)</f>
        <v>0</v>
      </c>
      <c r="BJ255" s="24" t="s">
        <v>25</v>
      </c>
      <c r="BK255" s="204">
        <f>ROUND(I255*H255,2)</f>
        <v>0</v>
      </c>
      <c r="BL255" s="24" t="s">
        <v>135</v>
      </c>
      <c r="BM255" s="24" t="s">
        <v>818</v>
      </c>
    </row>
    <row r="256" spans="2:65" s="1" customFormat="1" ht="202.5">
      <c r="B256" s="41"/>
      <c r="C256" s="63"/>
      <c r="D256" s="205" t="s">
        <v>137</v>
      </c>
      <c r="E256" s="63"/>
      <c r="F256" s="206" t="s">
        <v>248</v>
      </c>
      <c r="G256" s="63"/>
      <c r="H256" s="63"/>
      <c r="I256" s="163"/>
      <c r="J256" s="63"/>
      <c r="K256" s="63"/>
      <c r="L256" s="61"/>
      <c r="M256" s="207"/>
      <c r="N256" s="42"/>
      <c r="O256" s="42"/>
      <c r="P256" s="42"/>
      <c r="Q256" s="42"/>
      <c r="R256" s="42"/>
      <c r="S256" s="42"/>
      <c r="T256" s="78"/>
      <c r="AT256" s="24" t="s">
        <v>137</v>
      </c>
      <c r="AU256" s="24" t="s">
        <v>84</v>
      </c>
    </row>
    <row r="257" spans="2:51" s="11" customFormat="1" ht="13.5">
      <c r="B257" s="208"/>
      <c r="C257" s="209"/>
      <c r="D257" s="205" t="s">
        <v>141</v>
      </c>
      <c r="E257" s="210" t="s">
        <v>24</v>
      </c>
      <c r="F257" s="211" t="s">
        <v>249</v>
      </c>
      <c r="G257" s="209"/>
      <c r="H257" s="212" t="s">
        <v>24</v>
      </c>
      <c r="I257" s="213"/>
      <c r="J257" s="209"/>
      <c r="K257" s="209"/>
      <c r="L257" s="214"/>
      <c r="M257" s="215"/>
      <c r="N257" s="216"/>
      <c r="O257" s="216"/>
      <c r="P257" s="216"/>
      <c r="Q257" s="216"/>
      <c r="R257" s="216"/>
      <c r="S257" s="216"/>
      <c r="T257" s="217"/>
      <c r="AT257" s="218" t="s">
        <v>141</v>
      </c>
      <c r="AU257" s="218" t="s">
        <v>84</v>
      </c>
      <c r="AV257" s="11" t="s">
        <v>25</v>
      </c>
      <c r="AW257" s="11" t="s">
        <v>143</v>
      </c>
      <c r="AX257" s="11" t="s">
        <v>75</v>
      </c>
      <c r="AY257" s="218" t="s">
        <v>128</v>
      </c>
    </row>
    <row r="258" spans="2:51" s="12" customFormat="1" ht="13.5">
      <c r="B258" s="219"/>
      <c r="C258" s="220"/>
      <c r="D258" s="205" t="s">
        <v>141</v>
      </c>
      <c r="E258" s="231" t="s">
        <v>24</v>
      </c>
      <c r="F258" s="232" t="s">
        <v>819</v>
      </c>
      <c r="G258" s="220"/>
      <c r="H258" s="233">
        <v>243.864</v>
      </c>
      <c r="I258" s="225"/>
      <c r="J258" s="220"/>
      <c r="K258" s="220"/>
      <c r="L258" s="226"/>
      <c r="M258" s="227"/>
      <c r="N258" s="228"/>
      <c r="O258" s="228"/>
      <c r="P258" s="228"/>
      <c r="Q258" s="228"/>
      <c r="R258" s="228"/>
      <c r="S258" s="228"/>
      <c r="T258" s="229"/>
      <c r="AT258" s="230" t="s">
        <v>141</v>
      </c>
      <c r="AU258" s="230" t="s">
        <v>84</v>
      </c>
      <c r="AV258" s="12" t="s">
        <v>84</v>
      </c>
      <c r="AW258" s="12" t="s">
        <v>143</v>
      </c>
      <c r="AX258" s="12" t="s">
        <v>75</v>
      </c>
      <c r="AY258" s="230" t="s">
        <v>128</v>
      </c>
    </row>
    <row r="259" spans="2:51" s="12" customFormat="1" ht="13.5">
      <c r="B259" s="219"/>
      <c r="C259" s="220"/>
      <c r="D259" s="205" t="s">
        <v>141</v>
      </c>
      <c r="E259" s="231" t="s">
        <v>24</v>
      </c>
      <c r="F259" s="232" t="s">
        <v>820</v>
      </c>
      <c r="G259" s="220"/>
      <c r="H259" s="233">
        <v>777.63599999999997</v>
      </c>
      <c r="I259" s="225"/>
      <c r="J259" s="220"/>
      <c r="K259" s="220"/>
      <c r="L259" s="226"/>
      <c r="M259" s="227"/>
      <c r="N259" s="228"/>
      <c r="O259" s="228"/>
      <c r="P259" s="228"/>
      <c r="Q259" s="228"/>
      <c r="R259" s="228"/>
      <c r="S259" s="228"/>
      <c r="T259" s="229"/>
      <c r="AT259" s="230" t="s">
        <v>141</v>
      </c>
      <c r="AU259" s="230" t="s">
        <v>84</v>
      </c>
      <c r="AV259" s="12" t="s">
        <v>84</v>
      </c>
      <c r="AW259" s="12" t="s">
        <v>143</v>
      </c>
      <c r="AX259" s="12" t="s">
        <v>75</v>
      </c>
      <c r="AY259" s="230" t="s">
        <v>128</v>
      </c>
    </row>
    <row r="260" spans="2:51" s="12" customFormat="1" ht="13.5">
      <c r="B260" s="219"/>
      <c r="C260" s="220"/>
      <c r="D260" s="205" t="s">
        <v>141</v>
      </c>
      <c r="E260" s="231" t="s">
        <v>24</v>
      </c>
      <c r="F260" s="232" t="s">
        <v>821</v>
      </c>
      <c r="G260" s="220"/>
      <c r="H260" s="233">
        <v>142.95599999999999</v>
      </c>
      <c r="I260" s="225"/>
      <c r="J260" s="220"/>
      <c r="K260" s="220"/>
      <c r="L260" s="226"/>
      <c r="M260" s="227"/>
      <c r="N260" s="228"/>
      <c r="O260" s="228"/>
      <c r="P260" s="228"/>
      <c r="Q260" s="228"/>
      <c r="R260" s="228"/>
      <c r="S260" s="228"/>
      <c r="T260" s="229"/>
      <c r="AT260" s="230" t="s">
        <v>141</v>
      </c>
      <c r="AU260" s="230" t="s">
        <v>84</v>
      </c>
      <c r="AV260" s="12" t="s">
        <v>84</v>
      </c>
      <c r="AW260" s="12" t="s">
        <v>143</v>
      </c>
      <c r="AX260" s="12" t="s">
        <v>75</v>
      </c>
      <c r="AY260" s="230" t="s">
        <v>128</v>
      </c>
    </row>
    <row r="261" spans="2:51" s="14" customFormat="1" ht="13.5">
      <c r="B261" s="245"/>
      <c r="C261" s="246"/>
      <c r="D261" s="205" t="s">
        <v>141</v>
      </c>
      <c r="E261" s="247" t="s">
        <v>24</v>
      </c>
      <c r="F261" s="248" t="s">
        <v>760</v>
      </c>
      <c r="G261" s="246"/>
      <c r="H261" s="249">
        <v>1164.4559999999999</v>
      </c>
      <c r="I261" s="250"/>
      <c r="J261" s="246"/>
      <c r="K261" s="246"/>
      <c r="L261" s="251"/>
      <c r="M261" s="252"/>
      <c r="N261" s="253"/>
      <c r="O261" s="253"/>
      <c r="P261" s="253"/>
      <c r="Q261" s="253"/>
      <c r="R261" s="253"/>
      <c r="S261" s="253"/>
      <c r="T261" s="254"/>
      <c r="AT261" s="255" t="s">
        <v>141</v>
      </c>
      <c r="AU261" s="255" t="s">
        <v>84</v>
      </c>
      <c r="AV261" s="14" t="s">
        <v>154</v>
      </c>
      <c r="AW261" s="14" t="s">
        <v>143</v>
      </c>
      <c r="AX261" s="14" t="s">
        <v>75</v>
      </c>
      <c r="AY261" s="255" t="s">
        <v>128</v>
      </c>
    </row>
    <row r="262" spans="2:51" s="12" customFormat="1" ht="13.5">
      <c r="B262" s="219"/>
      <c r="C262" s="220"/>
      <c r="D262" s="205" t="s">
        <v>141</v>
      </c>
      <c r="E262" s="231" t="s">
        <v>24</v>
      </c>
      <c r="F262" s="232" t="s">
        <v>822</v>
      </c>
      <c r="G262" s="220"/>
      <c r="H262" s="233">
        <v>23.975999999999999</v>
      </c>
      <c r="I262" s="225"/>
      <c r="J262" s="220"/>
      <c r="K262" s="220"/>
      <c r="L262" s="226"/>
      <c r="M262" s="227"/>
      <c r="N262" s="228"/>
      <c r="O262" s="228"/>
      <c r="P262" s="228"/>
      <c r="Q262" s="228"/>
      <c r="R262" s="228"/>
      <c r="S262" s="228"/>
      <c r="T262" s="229"/>
      <c r="AT262" s="230" t="s">
        <v>141</v>
      </c>
      <c r="AU262" s="230" t="s">
        <v>84</v>
      </c>
      <c r="AV262" s="12" t="s">
        <v>84</v>
      </c>
      <c r="AW262" s="12" t="s">
        <v>143</v>
      </c>
      <c r="AX262" s="12" t="s">
        <v>75</v>
      </c>
      <c r="AY262" s="230" t="s">
        <v>128</v>
      </c>
    </row>
    <row r="263" spans="2:51" s="12" customFormat="1" ht="13.5">
      <c r="B263" s="219"/>
      <c r="C263" s="220"/>
      <c r="D263" s="205" t="s">
        <v>141</v>
      </c>
      <c r="E263" s="231" t="s">
        <v>24</v>
      </c>
      <c r="F263" s="232" t="s">
        <v>823</v>
      </c>
      <c r="G263" s="220"/>
      <c r="H263" s="233">
        <v>89.531999999999996</v>
      </c>
      <c r="I263" s="225"/>
      <c r="J263" s="220"/>
      <c r="K263" s="220"/>
      <c r="L263" s="226"/>
      <c r="M263" s="227"/>
      <c r="N263" s="228"/>
      <c r="O263" s="228"/>
      <c r="P263" s="228"/>
      <c r="Q263" s="228"/>
      <c r="R263" s="228"/>
      <c r="S263" s="228"/>
      <c r="T263" s="229"/>
      <c r="AT263" s="230" t="s">
        <v>141</v>
      </c>
      <c r="AU263" s="230" t="s">
        <v>84</v>
      </c>
      <c r="AV263" s="12" t="s">
        <v>84</v>
      </c>
      <c r="AW263" s="12" t="s">
        <v>143</v>
      </c>
      <c r="AX263" s="12" t="s">
        <v>75</v>
      </c>
      <c r="AY263" s="230" t="s">
        <v>128</v>
      </c>
    </row>
    <row r="264" spans="2:51" s="14" customFormat="1" ht="13.5">
      <c r="B264" s="245"/>
      <c r="C264" s="246"/>
      <c r="D264" s="205" t="s">
        <v>141</v>
      </c>
      <c r="E264" s="247" t="s">
        <v>24</v>
      </c>
      <c r="F264" s="248" t="s">
        <v>763</v>
      </c>
      <c r="G264" s="246"/>
      <c r="H264" s="249">
        <v>113.508</v>
      </c>
      <c r="I264" s="250"/>
      <c r="J264" s="246"/>
      <c r="K264" s="246"/>
      <c r="L264" s="251"/>
      <c r="M264" s="252"/>
      <c r="N264" s="253"/>
      <c r="O264" s="253"/>
      <c r="P264" s="253"/>
      <c r="Q264" s="253"/>
      <c r="R264" s="253"/>
      <c r="S264" s="253"/>
      <c r="T264" s="254"/>
      <c r="AT264" s="255" t="s">
        <v>141</v>
      </c>
      <c r="AU264" s="255" t="s">
        <v>84</v>
      </c>
      <c r="AV264" s="14" t="s">
        <v>154</v>
      </c>
      <c r="AW264" s="14" t="s">
        <v>143</v>
      </c>
      <c r="AX264" s="14" t="s">
        <v>75</v>
      </c>
      <c r="AY264" s="255" t="s">
        <v>128</v>
      </c>
    </row>
    <row r="265" spans="2:51" s="12" customFormat="1" ht="13.5">
      <c r="B265" s="219"/>
      <c r="C265" s="220"/>
      <c r="D265" s="205" t="s">
        <v>141</v>
      </c>
      <c r="E265" s="231" t="s">
        <v>24</v>
      </c>
      <c r="F265" s="232" t="s">
        <v>824</v>
      </c>
      <c r="G265" s="220"/>
      <c r="H265" s="233">
        <v>67.953599999999994</v>
      </c>
      <c r="I265" s="225"/>
      <c r="J265" s="220"/>
      <c r="K265" s="220"/>
      <c r="L265" s="226"/>
      <c r="M265" s="227"/>
      <c r="N265" s="228"/>
      <c r="O265" s="228"/>
      <c r="P265" s="228"/>
      <c r="Q265" s="228"/>
      <c r="R265" s="228"/>
      <c r="S265" s="228"/>
      <c r="T265" s="229"/>
      <c r="AT265" s="230" t="s">
        <v>141</v>
      </c>
      <c r="AU265" s="230" t="s">
        <v>84</v>
      </c>
      <c r="AV265" s="12" t="s">
        <v>84</v>
      </c>
      <c r="AW265" s="12" t="s">
        <v>143</v>
      </c>
      <c r="AX265" s="12" t="s">
        <v>75</v>
      </c>
      <c r="AY265" s="230" t="s">
        <v>128</v>
      </c>
    </row>
    <row r="266" spans="2:51" s="12" customFormat="1" ht="13.5">
      <c r="B266" s="219"/>
      <c r="C266" s="220"/>
      <c r="D266" s="205" t="s">
        <v>141</v>
      </c>
      <c r="E266" s="231" t="s">
        <v>24</v>
      </c>
      <c r="F266" s="232" t="s">
        <v>825</v>
      </c>
      <c r="G266" s="220"/>
      <c r="H266" s="233">
        <v>37.619999999999997</v>
      </c>
      <c r="I266" s="225"/>
      <c r="J266" s="220"/>
      <c r="K266" s="220"/>
      <c r="L266" s="226"/>
      <c r="M266" s="227"/>
      <c r="N266" s="228"/>
      <c r="O266" s="228"/>
      <c r="P266" s="228"/>
      <c r="Q266" s="228"/>
      <c r="R266" s="228"/>
      <c r="S266" s="228"/>
      <c r="T266" s="229"/>
      <c r="AT266" s="230" t="s">
        <v>141</v>
      </c>
      <c r="AU266" s="230" t="s">
        <v>84</v>
      </c>
      <c r="AV266" s="12" t="s">
        <v>84</v>
      </c>
      <c r="AW266" s="12" t="s">
        <v>143</v>
      </c>
      <c r="AX266" s="12" t="s">
        <v>75</v>
      </c>
      <c r="AY266" s="230" t="s">
        <v>128</v>
      </c>
    </row>
    <row r="267" spans="2:51" s="14" customFormat="1" ht="13.5">
      <c r="B267" s="245"/>
      <c r="C267" s="246"/>
      <c r="D267" s="205" t="s">
        <v>141</v>
      </c>
      <c r="E267" s="247" t="s">
        <v>24</v>
      </c>
      <c r="F267" s="248" t="s">
        <v>765</v>
      </c>
      <c r="G267" s="246"/>
      <c r="H267" s="249">
        <v>105.5736</v>
      </c>
      <c r="I267" s="250"/>
      <c r="J267" s="246"/>
      <c r="K267" s="246"/>
      <c r="L267" s="251"/>
      <c r="M267" s="252"/>
      <c r="N267" s="253"/>
      <c r="O267" s="253"/>
      <c r="P267" s="253"/>
      <c r="Q267" s="253"/>
      <c r="R267" s="253"/>
      <c r="S267" s="253"/>
      <c r="T267" s="254"/>
      <c r="AT267" s="255" t="s">
        <v>141</v>
      </c>
      <c r="AU267" s="255" t="s">
        <v>84</v>
      </c>
      <c r="AV267" s="14" t="s">
        <v>154</v>
      </c>
      <c r="AW267" s="14" t="s">
        <v>143</v>
      </c>
      <c r="AX267" s="14" t="s">
        <v>75</v>
      </c>
      <c r="AY267" s="255" t="s">
        <v>128</v>
      </c>
    </row>
    <row r="268" spans="2:51" s="12" customFormat="1" ht="13.5">
      <c r="B268" s="219"/>
      <c r="C268" s="220"/>
      <c r="D268" s="205" t="s">
        <v>141</v>
      </c>
      <c r="E268" s="231" t="s">
        <v>24</v>
      </c>
      <c r="F268" s="232" t="s">
        <v>826</v>
      </c>
      <c r="G268" s="220"/>
      <c r="H268" s="233">
        <v>84.888000000000005</v>
      </c>
      <c r="I268" s="225"/>
      <c r="J268" s="220"/>
      <c r="K268" s="220"/>
      <c r="L268" s="226"/>
      <c r="M268" s="227"/>
      <c r="N268" s="228"/>
      <c r="O268" s="228"/>
      <c r="P268" s="228"/>
      <c r="Q268" s="228"/>
      <c r="R268" s="228"/>
      <c r="S268" s="228"/>
      <c r="T268" s="229"/>
      <c r="AT268" s="230" t="s">
        <v>141</v>
      </c>
      <c r="AU268" s="230" t="s">
        <v>84</v>
      </c>
      <c r="AV268" s="12" t="s">
        <v>84</v>
      </c>
      <c r="AW268" s="12" t="s">
        <v>143</v>
      </c>
      <c r="AX268" s="12" t="s">
        <v>75</v>
      </c>
      <c r="AY268" s="230" t="s">
        <v>128</v>
      </c>
    </row>
    <row r="269" spans="2:51" s="12" customFormat="1" ht="13.5">
      <c r="B269" s="219"/>
      <c r="C269" s="220"/>
      <c r="D269" s="205" t="s">
        <v>141</v>
      </c>
      <c r="E269" s="231" t="s">
        <v>24</v>
      </c>
      <c r="F269" s="232" t="s">
        <v>827</v>
      </c>
      <c r="G269" s="220"/>
      <c r="H269" s="233">
        <v>139.75200000000001</v>
      </c>
      <c r="I269" s="225"/>
      <c r="J269" s="220"/>
      <c r="K269" s="220"/>
      <c r="L269" s="226"/>
      <c r="M269" s="227"/>
      <c r="N269" s="228"/>
      <c r="O269" s="228"/>
      <c r="P269" s="228"/>
      <c r="Q269" s="228"/>
      <c r="R269" s="228"/>
      <c r="S269" s="228"/>
      <c r="T269" s="229"/>
      <c r="AT269" s="230" t="s">
        <v>141</v>
      </c>
      <c r="AU269" s="230" t="s">
        <v>84</v>
      </c>
      <c r="AV269" s="12" t="s">
        <v>84</v>
      </c>
      <c r="AW269" s="12" t="s">
        <v>143</v>
      </c>
      <c r="AX269" s="12" t="s">
        <v>75</v>
      </c>
      <c r="AY269" s="230" t="s">
        <v>128</v>
      </c>
    </row>
    <row r="270" spans="2:51" s="14" customFormat="1" ht="13.5">
      <c r="B270" s="245"/>
      <c r="C270" s="246"/>
      <c r="D270" s="205" t="s">
        <v>141</v>
      </c>
      <c r="E270" s="247" t="s">
        <v>24</v>
      </c>
      <c r="F270" s="248" t="s">
        <v>768</v>
      </c>
      <c r="G270" s="246"/>
      <c r="H270" s="249">
        <v>224.64</v>
      </c>
      <c r="I270" s="250"/>
      <c r="J270" s="246"/>
      <c r="K270" s="246"/>
      <c r="L270" s="251"/>
      <c r="M270" s="252"/>
      <c r="N270" s="253"/>
      <c r="O270" s="253"/>
      <c r="P270" s="253"/>
      <c r="Q270" s="253"/>
      <c r="R270" s="253"/>
      <c r="S270" s="253"/>
      <c r="T270" s="254"/>
      <c r="AT270" s="255" t="s">
        <v>141</v>
      </c>
      <c r="AU270" s="255" t="s">
        <v>84</v>
      </c>
      <c r="AV270" s="14" t="s">
        <v>154</v>
      </c>
      <c r="AW270" s="14" t="s">
        <v>143</v>
      </c>
      <c r="AX270" s="14" t="s">
        <v>75</v>
      </c>
      <c r="AY270" s="255" t="s">
        <v>128</v>
      </c>
    </row>
    <row r="271" spans="2:51" s="12" customFormat="1" ht="13.5">
      <c r="B271" s="219"/>
      <c r="C271" s="220"/>
      <c r="D271" s="205" t="s">
        <v>141</v>
      </c>
      <c r="E271" s="231" t="s">
        <v>24</v>
      </c>
      <c r="F271" s="232" t="s">
        <v>828</v>
      </c>
      <c r="G271" s="220"/>
      <c r="H271" s="233">
        <v>32.832000000000001</v>
      </c>
      <c r="I271" s="225"/>
      <c r="J271" s="220"/>
      <c r="K271" s="220"/>
      <c r="L271" s="226"/>
      <c r="M271" s="227"/>
      <c r="N271" s="228"/>
      <c r="O271" s="228"/>
      <c r="P271" s="228"/>
      <c r="Q271" s="228"/>
      <c r="R271" s="228"/>
      <c r="S271" s="228"/>
      <c r="T271" s="229"/>
      <c r="AT271" s="230" t="s">
        <v>141</v>
      </c>
      <c r="AU271" s="230" t="s">
        <v>84</v>
      </c>
      <c r="AV271" s="12" t="s">
        <v>84</v>
      </c>
      <c r="AW271" s="12" t="s">
        <v>143</v>
      </c>
      <c r="AX271" s="12" t="s">
        <v>75</v>
      </c>
      <c r="AY271" s="230" t="s">
        <v>128</v>
      </c>
    </row>
    <row r="272" spans="2:51" s="12" customFormat="1" ht="13.5">
      <c r="B272" s="219"/>
      <c r="C272" s="220"/>
      <c r="D272" s="205" t="s">
        <v>141</v>
      </c>
      <c r="E272" s="231" t="s">
        <v>24</v>
      </c>
      <c r="F272" s="232" t="s">
        <v>829</v>
      </c>
      <c r="G272" s="220"/>
      <c r="H272" s="233">
        <v>213.44399999999999</v>
      </c>
      <c r="I272" s="225"/>
      <c r="J272" s="220"/>
      <c r="K272" s="220"/>
      <c r="L272" s="226"/>
      <c r="M272" s="227"/>
      <c r="N272" s="228"/>
      <c r="O272" s="228"/>
      <c r="P272" s="228"/>
      <c r="Q272" s="228"/>
      <c r="R272" s="228"/>
      <c r="S272" s="228"/>
      <c r="T272" s="229"/>
      <c r="AT272" s="230" t="s">
        <v>141</v>
      </c>
      <c r="AU272" s="230" t="s">
        <v>84</v>
      </c>
      <c r="AV272" s="12" t="s">
        <v>84</v>
      </c>
      <c r="AW272" s="12" t="s">
        <v>143</v>
      </c>
      <c r="AX272" s="12" t="s">
        <v>75</v>
      </c>
      <c r="AY272" s="230" t="s">
        <v>128</v>
      </c>
    </row>
    <row r="273" spans="2:65" s="14" customFormat="1" ht="13.5">
      <c r="B273" s="245"/>
      <c r="C273" s="246"/>
      <c r="D273" s="205" t="s">
        <v>141</v>
      </c>
      <c r="E273" s="247" t="s">
        <v>24</v>
      </c>
      <c r="F273" s="248" t="s">
        <v>771</v>
      </c>
      <c r="G273" s="246"/>
      <c r="H273" s="249">
        <v>246.27600000000001</v>
      </c>
      <c r="I273" s="250"/>
      <c r="J273" s="246"/>
      <c r="K273" s="246"/>
      <c r="L273" s="251"/>
      <c r="M273" s="252"/>
      <c r="N273" s="253"/>
      <c r="O273" s="253"/>
      <c r="P273" s="253"/>
      <c r="Q273" s="253"/>
      <c r="R273" s="253"/>
      <c r="S273" s="253"/>
      <c r="T273" s="254"/>
      <c r="AT273" s="255" t="s">
        <v>141</v>
      </c>
      <c r="AU273" s="255" t="s">
        <v>84</v>
      </c>
      <c r="AV273" s="14" t="s">
        <v>154</v>
      </c>
      <c r="AW273" s="14" t="s">
        <v>143</v>
      </c>
      <c r="AX273" s="14" t="s">
        <v>75</v>
      </c>
      <c r="AY273" s="255" t="s">
        <v>128</v>
      </c>
    </row>
    <row r="274" spans="2:65" s="12" customFormat="1" ht="13.5">
      <c r="B274" s="219"/>
      <c r="C274" s="220"/>
      <c r="D274" s="205" t="s">
        <v>141</v>
      </c>
      <c r="E274" s="231" t="s">
        <v>24</v>
      </c>
      <c r="F274" s="232" t="s">
        <v>830</v>
      </c>
      <c r="G274" s="220"/>
      <c r="H274" s="233">
        <v>54.648000000000003</v>
      </c>
      <c r="I274" s="225"/>
      <c r="J274" s="220"/>
      <c r="K274" s="220"/>
      <c r="L274" s="226"/>
      <c r="M274" s="227"/>
      <c r="N274" s="228"/>
      <c r="O274" s="228"/>
      <c r="P274" s="228"/>
      <c r="Q274" s="228"/>
      <c r="R274" s="228"/>
      <c r="S274" s="228"/>
      <c r="T274" s="229"/>
      <c r="AT274" s="230" t="s">
        <v>141</v>
      </c>
      <c r="AU274" s="230" t="s">
        <v>84</v>
      </c>
      <c r="AV274" s="12" t="s">
        <v>84</v>
      </c>
      <c r="AW274" s="12" t="s">
        <v>143</v>
      </c>
      <c r="AX274" s="12" t="s">
        <v>75</v>
      </c>
      <c r="AY274" s="230" t="s">
        <v>128</v>
      </c>
    </row>
    <row r="275" spans="2:65" s="12" customFormat="1" ht="13.5">
      <c r="B275" s="219"/>
      <c r="C275" s="220"/>
      <c r="D275" s="205" t="s">
        <v>141</v>
      </c>
      <c r="E275" s="231" t="s">
        <v>24</v>
      </c>
      <c r="F275" s="232" t="s">
        <v>831</v>
      </c>
      <c r="G275" s="220"/>
      <c r="H275" s="233">
        <v>38.159999999999997</v>
      </c>
      <c r="I275" s="225"/>
      <c r="J275" s="220"/>
      <c r="K275" s="220"/>
      <c r="L275" s="226"/>
      <c r="M275" s="227"/>
      <c r="N275" s="228"/>
      <c r="O275" s="228"/>
      <c r="P275" s="228"/>
      <c r="Q275" s="228"/>
      <c r="R275" s="228"/>
      <c r="S275" s="228"/>
      <c r="T275" s="229"/>
      <c r="AT275" s="230" t="s">
        <v>141</v>
      </c>
      <c r="AU275" s="230" t="s">
        <v>84</v>
      </c>
      <c r="AV275" s="12" t="s">
        <v>84</v>
      </c>
      <c r="AW275" s="12" t="s">
        <v>143</v>
      </c>
      <c r="AX275" s="12" t="s">
        <v>75</v>
      </c>
      <c r="AY275" s="230" t="s">
        <v>128</v>
      </c>
    </row>
    <row r="276" spans="2:65" s="14" customFormat="1" ht="13.5">
      <c r="B276" s="245"/>
      <c r="C276" s="246"/>
      <c r="D276" s="205" t="s">
        <v>141</v>
      </c>
      <c r="E276" s="247" t="s">
        <v>24</v>
      </c>
      <c r="F276" s="248" t="s">
        <v>774</v>
      </c>
      <c r="G276" s="246"/>
      <c r="H276" s="249">
        <v>92.808000000000007</v>
      </c>
      <c r="I276" s="250"/>
      <c r="J276" s="246"/>
      <c r="K276" s="246"/>
      <c r="L276" s="251"/>
      <c r="M276" s="252"/>
      <c r="N276" s="253"/>
      <c r="O276" s="253"/>
      <c r="P276" s="253"/>
      <c r="Q276" s="253"/>
      <c r="R276" s="253"/>
      <c r="S276" s="253"/>
      <c r="T276" s="254"/>
      <c r="AT276" s="255" t="s">
        <v>141</v>
      </c>
      <c r="AU276" s="255" t="s">
        <v>84</v>
      </c>
      <c r="AV276" s="14" t="s">
        <v>154</v>
      </c>
      <c r="AW276" s="14" t="s">
        <v>143</v>
      </c>
      <c r="AX276" s="14" t="s">
        <v>75</v>
      </c>
      <c r="AY276" s="255" t="s">
        <v>128</v>
      </c>
    </row>
    <row r="277" spans="2:65" s="12" customFormat="1" ht="13.5">
      <c r="B277" s="219"/>
      <c r="C277" s="220"/>
      <c r="D277" s="205" t="s">
        <v>141</v>
      </c>
      <c r="E277" s="231" t="s">
        <v>24</v>
      </c>
      <c r="F277" s="232" t="s">
        <v>832</v>
      </c>
      <c r="G277" s="220"/>
      <c r="H277" s="233">
        <v>40.716000000000001</v>
      </c>
      <c r="I277" s="225"/>
      <c r="J277" s="220"/>
      <c r="K277" s="220"/>
      <c r="L277" s="226"/>
      <c r="M277" s="227"/>
      <c r="N277" s="228"/>
      <c r="O277" s="228"/>
      <c r="P277" s="228"/>
      <c r="Q277" s="228"/>
      <c r="R277" s="228"/>
      <c r="S277" s="228"/>
      <c r="T277" s="229"/>
      <c r="AT277" s="230" t="s">
        <v>141</v>
      </c>
      <c r="AU277" s="230" t="s">
        <v>84</v>
      </c>
      <c r="AV277" s="12" t="s">
        <v>84</v>
      </c>
      <c r="AW277" s="12" t="s">
        <v>143</v>
      </c>
      <c r="AX277" s="12" t="s">
        <v>75</v>
      </c>
      <c r="AY277" s="230" t="s">
        <v>128</v>
      </c>
    </row>
    <row r="278" spans="2:65" s="12" customFormat="1" ht="13.5">
      <c r="B278" s="219"/>
      <c r="C278" s="220"/>
      <c r="D278" s="205" t="s">
        <v>141</v>
      </c>
      <c r="E278" s="231" t="s">
        <v>24</v>
      </c>
      <c r="F278" s="232" t="s">
        <v>833</v>
      </c>
      <c r="G278" s="220"/>
      <c r="H278" s="233">
        <v>98.82</v>
      </c>
      <c r="I278" s="225"/>
      <c r="J278" s="220"/>
      <c r="K278" s="220"/>
      <c r="L278" s="226"/>
      <c r="M278" s="227"/>
      <c r="N278" s="228"/>
      <c r="O278" s="228"/>
      <c r="P278" s="228"/>
      <c r="Q278" s="228"/>
      <c r="R278" s="228"/>
      <c r="S278" s="228"/>
      <c r="T278" s="229"/>
      <c r="AT278" s="230" t="s">
        <v>141</v>
      </c>
      <c r="AU278" s="230" t="s">
        <v>84</v>
      </c>
      <c r="AV278" s="12" t="s">
        <v>84</v>
      </c>
      <c r="AW278" s="12" t="s">
        <v>143</v>
      </c>
      <c r="AX278" s="12" t="s">
        <v>75</v>
      </c>
      <c r="AY278" s="230" t="s">
        <v>128</v>
      </c>
    </row>
    <row r="279" spans="2:65" s="14" customFormat="1" ht="13.5">
      <c r="B279" s="245"/>
      <c r="C279" s="246"/>
      <c r="D279" s="205" t="s">
        <v>141</v>
      </c>
      <c r="E279" s="247" t="s">
        <v>24</v>
      </c>
      <c r="F279" s="248" t="s">
        <v>777</v>
      </c>
      <c r="G279" s="246"/>
      <c r="H279" s="249">
        <v>139.536</v>
      </c>
      <c r="I279" s="250"/>
      <c r="J279" s="246"/>
      <c r="K279" s="246"/>
      <c r="L279" s="251"/>
      <c r="M279" s="252"/>
      <c r="N279" s="253"/>
      <c r="O279" s="253"/>
      <c r="P279" s="253"/>
      <c r="Q279" s="253"/>
      <c r="R279" s="253"/>
      <c r="S279" s="253"/>
      <c r="T279" s="254"/>
      <c r="AT279" s="255" t="s">
        <v>141</v>
      </c>
      <c r="AU279" s="255" t="s">
        <v>84</v>
      </c>
      <c r="AV279" s="14" t="s">
        <v>154</v>
      </c>
      <c r="AW279" s="14" t="s">
        <v>143</v>
      </c>
      <c r="AX279" s="14" t="s">
        <v>75</v>
      </c>
      <c r="AY279" s="255" t="s">
        <v>128</v>
      </c>
    </row>
    <row r="280" spans="2:65" s="12" customFormat="1" ht="13.5">
      <c r="B280" s="219"/>
      <c r="C280" s="220"/>
      <c r="D280" s="205" t="s">
        <v>141</v>
      </c>
      <c r="E280" s="231" t="s">
        <v>24</v>
      </c>
      <c r="F280" s="232" t="s">
        <v>834</v>
      </c>
      <c r="G280" s="220"/>
      <c r="H280" s="233">
        <v>118.8</v>
      </c>
      <c r="I280" s="225"/>
      <c r="J280" s="220"/>
      <c r="K280" s="220"/>
      <c r="L280" s="226"/>
      <c r="M280" s="227"/>
      <c r="N280" s="228"/>
      <c r="O280" s="228"/>
      <c r="P280" s="228"/>
      <c r="Q280" s="228"/>
      <c r="R280" s="228"/>
      <c r="S280" s="228"/>
      <c r="T280" s="229"/>
      <c r="AT280" s="230" t="s">
        <v>141</v>
      </c>
      <c r="AU280" s="230" t="s">
        <v>84</v>
      </c>
      <c r="AV280" s="12" t="s">
        <v>84</v>
      </c>
      <c r="AW280" s="12" t="s">
        <v>143</v>
      </c>
      <c r="AX280" s="12" t="s">
        <v>75</v>
      </c>
      <c r="AY280" s="230" t="s">
        <v>128</v>
      </c>
    </row>
    <row r="281" spans="2:65" s="14" customFormat="1" ht="13.5">
      <c r="B281" s="245"/>
      <c r="C281" s="246"/>
      <c r="D281" s="205" t="s">
        <v>141</v>
      </c>
      <c r="E281" s="247" t="s">
        <v>24</v>
      </c>
      <c r="F281" s="248" t="s">
        <v>779</v>
      </c>
      <c r="G281" s="246"/>
      <c r="H281" s="249">
        <v>118.8</v>
      </c>
      <c r="I281" s="250"/>
      <c r="J281" s="246"/>
      <c r="K281" s="246"/>
      <c r="L281" s="251"/>
      <c r="M281" s="252"/>
      <c r="N281" s="253"/>
      <c r="O281" s="253"/>
      <c r="P281" s="253"/>
      <c r="Q281" s="253"/>
      <c r="R281" s="253"/>
      <c r="S281" s="253"/>
      <c r="T281" s="254"/>
      <c r="AT281" s="255" t="s">
        <v>141</v>
      </c>
      <c r="AU281" s="255" t="s">
        <v>84</v>
      </c>
      <c r="AV281" s="14" t="s">
        <v>154</v>
      </c>
      <c r="AW281" s="14" t="s">
        <v>143</v>
      </c>
      <c r="AX281" s="14" t="s">
        <v>75</v>
      </c>
      <c r="AY281" s="255" t="s">
        <v>128</v>
      </c>
    </row>
    <row r="282" spans="2:65" s="12" customFormat="1" ht="13.5">
      <c r="B282" s="219"/>
      <c r="C282" s="220"/>
      <c r="D282" s="205" t="s">
        <v>141</v>
      </c>
      <c r="E282" s="231" t="s">
        <v>24</v>
      </c>
      <c r="F282" s="232" t="s">
        <v>835</v>
      </c>
      <c r="G282" s="220"/>
      <c r="H282" s="233">
        <v>126.59399999999999</v>
      </c>
      <c r="I282" s="225"/>
      <c r="J282" s="220"/>
      <c r="K282" s="220"/>
      <c r="L282" s="226"/>
      <c r="M282" s="227"/>
      <c r="N282" s="228"/>
      <c r="O282" s="228"/>
      <c r="P282" s="228"/>
      <c r="Q282" s="228"/>
      <c r="R282" s="228"/>
      <c r="S282" s="228"/>
      <c r="T282" s="229"/>
      <c r="AT282" s="230" t="s">
        <v>141</v>
      </c>
      <c r="AU282" s="230" t="s">
        <v>84</v>
      </c>
      <c r="AV282" s="12" t="s">
        <v>84</v>
      </c>
      <c r="AW282" s="12" t="s">
        <v>143</v>
      </c>
      <c r="AX282" s="12" t="s">
        <v>75</v>
      </c>
      <c r="AY282" s="230" t="s">
        <v>128</v>
      </c>
    </row>
    <row r="283" spans="2:65" s="14" customFormat="1" ht="13.5">
      <c r="B283" s="245"/>
      <c r="C283" s="246"/>
      <c r="D283" s="205" t="s">
        <v>141</v>
      </c>
      <c r="E283" s="247" t="s">
        <v>24</v>
      </c>
      <c r="F283" s="248" t="s">
        <v>781</v>
      </c>
      <c r="G283" s="246"/>
      <c r="H283" s="249">
        <v>126.59399999999999</v>
      </c>
      <c r="I283" s="250"/>
      <c r="J283" s="246"/>
      <c r="K283" s="246"/>
      <c r="L283" s="251"/>
      <c r="M283" s="252"/>
      <c r="N283" s="253"/>
      <c r="O283" s="253"/>
      <c r="P283" s="253"/>
      <c r="Q283" s="253"/>
      <c r="R283" s="253"/>
      <c r="S283" s="253"/>
      <c r="T283" s="254"/>
      <c r="AT283" s="255" t="s">
        <v>141</v>
      </c>
      <c r="AU283" s="255" t="s">
        <v>84</v>
      </c>
      <c r="AV283" s="14" t="s">
        <v>154</v>
      </c>
      <c r="AW283" s="14" t="s">
        <v>143</v>
      </c>
      <c r="AX283" s="14" t="s">
        <v>75</v>
      </c>
      <c r="AY283" s="255" t="s">
        <v>128</v>
      </c>
    </row>
    <row r="284" spans="2:65" s="13" customFormat="1" ht="13.5">
      <c r="B284" s="234"/>
      <c r="C284" s="235"/>
      <c r="D284" s="221" t="s">
        <v>141</v>
      </c>
      <c r="E284" s="236" t="s">
        <v>24</v>
      </c>
      <c r="F284" s="237" t="s">
        <v>153</v>
      </c>
      <c r="G284" s="235"/>
      <c r="H284" s="238">
        <v>2332.1916000000001</v>
      </c>
      <c r="I284" s="239"/>
      <c r="J284" s="235"/>
      <c r="K284" s="235"/>
      <c r="L284" s="240"/>
      <c r="M284" s="241"/>
      <c r="N284" s="242"/>
      <c r="O284" s="242"/>
      <c r="P284" s="242"/>
      <c r="Q284" s="242"/>
      <c r="R284" s="242"/>
      <c r="S284" s="242"/>
      <c r="T284" s="243"/>
      <c r="AT284" s="244" t="s">
        <v>141</v>
      </c>
      <c r="AU284" s="244" t="s">
        <v>84</v>
      </c>
      <c r="AV284" s="13" t="s">
        <v>135</v>
      </c>
      <c r="AW284" s="13" t="s">
        <v>143</v>
      </c>
      <c r="AX284" s="13" t="s">
        <v>25</v>
      </c>
      <c r="AY284" s="244" t="s">
        <v>128</v>
      </c>
    </row>
    <row r="285" spans="2:65" s="1" customFormat="1" ht="31.5" customHeight="1">
      <c r="B285" s="41"/>
      <c r="C285" s="193" t="s">
        <v>10</v>
      </c>
      <c r="D285" s="193" t="s">
        <v>130</v>
      </c>
      <c r="E285" s="194" t="s">
        <v>268</v>
      </c>
      <c r="F285" s="195" t="s">
        <v>269</v>
      </c>
      <c r="G285" s="196" t="s">
        <v>205</v>
      </c>
      <c r="H285" s="197">
        <v>2332.192</v>
      </c>
      <c r="I285" s="198"/>
      <c r="J285" s="199">
        <f>ROUND(I285*H285,2)</f>
        <v>0</v>
      </c>
      <c r="K285" s="195" t="s">
        <v>134</v>
      </c>
      <c r="L285" s="61"/>
      <c r="M285" s="200" t="s">
        <v>24</v>
      </c>
      <c r="N285" s="201" t="s">
        <v>46</v>
      </c>
      <c r="O285" s="42"/>
      <c r="P285" s="202">
        <f>O285*H285</f>
        <v>0</v>
      </c>
      <c r="Q285" s="202">
        <v>0</v>
      </c>
      <c r="R285" s="202">
        <f>Q285*H285</f>
        <v>0</v>
      </c>
      <c r="S285" s="202">
        <v>0</v>
      </c>
      <c r="T285" s="203">
        <f>S285*H285</f>
        <v>0</v>
      </c>
      <c r="AR285" s="24" t="s">
        <v>135</v>
      </c>
      <c r="AT285" s="24" t="s">
        <v>130</v>
      </c>
      <c r="AU285" s="24" t="s">
        <v>84</v>
      </c>
      <c r="AY285" s="24" t="s">
        <v>128</v>
      </c>
      <c r="BE285" s="204">
        <f>IF(N285="základní",J285,0)</f>
        <v>0</v>
      </c>
      <c r="BF285" s="204">
        <f>IF(N285="snížená",J285,0)</f>
        <v>0</v>
      </c>
      <c r="BG285" s="204">
        <f>IF(N285="zákl. přenesená",J285,0)</f>
        <v>0</v>
      </c>
      <c r="BH285" s="204">
        <f>IF(N285="sníž. přenesená",J285,0)</f>
        <v>0</v>
      </c>
      <c r="BI285" s="204">
        <f>IF(N285="nulová",J285,0)</f>
        <v>0</v>
      </c>
      <c r="BJ285" s="24" t="s">
        <v>25</v>
      </c>
      <c r="BK285" s="204">
        <f>ROUND(I285*H285,2)</f>
        <v>0</v>
      </c>
      <c r="BL285" s="24" t="s">
        <v>135</v>
      </c>
      <c r="BM285" s="24" t="s">
        <v>836</v>
      </c>
    </row>
    <row r="286" spans="2:65" s="1" customFormat="1" ht="202.5">
      <c r="B286" s="41"/>
      <c r="C286" s="63"/>
      <c r="D286" s="221" t="s">
        <v>137</v>
      </c>
      <c r="E286" s="63"/>
      <c r="F286" s="256" t="s">
        <v>248</v>
      </c>
      <c r="G286" s="63"/>
      <c r="H286" s="63"/>
      <c r="I286" s="163"/>
      <c r="J286" s="63"/>
      <c r="K286" s="63"/>
      <c r="L286" s="61"/>
      <c r="M286" s="207"/>
      <c r="N286" s="42"/>
      <c r="O286" s="42"/>
      <c r="P286" s="42"/>
      <c r="Q286" s="42"/>
      <c r="R286" s="42"/>
      <c r="S286" s="42"/>
      <c r="T286" s="78"/>
      <c r="AT286" s="24" t="s">
        <v>137</v>
      </c>
      <c r="AU286" s="24" t="s">
        <v>84</v>
      </c>
    </row>
    <row r="287" spans="2:65" s="1" customFormat="1" ht="22.5" customHeight="1">
      <c r="B287" s="41"/>
      <c r="C287" s="193" t="s">
        <v>267</v>
      </c>
      <c r="D287" s="193" t="s">
        <v>130</v>
      </c>
      <c r="E287" s="194" t="s">
        <v>272</v>
      </c>
      <c r="F287" s="195" t="s">
        <v>273</v>
      </c>
      <c r="G287" s="196" t="s">
        <v>172</v>
      </c>
      <c r="H287" s="197">
        <v>29.5</v>
      </c>
      <c r="I287" s="198"/>
      <c r="J287" s="199">
        <f>ROUND(I287*H287,2)</f>
        <v>0</v>
      </c>
      <c r="K287" s="195" t="s">
        <v>24</v>
      </c>
      <c r="L287" s="61"/>
      <c r="M287" s="200" t="s">
        <v>24</v>
      </c>
      <c r="N287" s="201" t="s">
        <v>46</v>
      </c>
      <c r="O287" s="42"/>
      <c r="P287" s="202">
        <f>O287*H287</f>
        <v>0</v>
      </c>
      <c r="Q287" s="202">
        <v>1.7500000000000002E-2</v>
      </c>
      <c r="R287" s="202">
        <f>Q287*H287</f>
        <v>0.5162500000000001</v>
      </c>
      <c r="S287" s="202">
        <v>0</v>
      </c>
      <c r="T287" s="203">
        <f>S287*H287</f>
        <v>0</v>
      </c>
      <c r="AR287" s="24" t="s">
        <v>135</v>
      </c>
      <c r="AT287" s="24" t="s">
        <v>130</v>
      </c>
      <c r="AU287" s="24" t="s">
        <v>84</v>
      </c>
      <c r="AY287" s="24" t="s">
        <v>128</v>
      </c>
      <c r="BE287" s="204">
        <f>IF(N287="základní",J287,0)</f>
        <v>0</v>
      </c>
      <c r="BF287" s="204">
        <f>IF(N287="snížená",J287,0)</f>
        <v>0</v>
      </c>
      <c r="BG287" s="204">
        <f>IF(N287="zákl. přenesená",J287,0)</f>
        <v>0</v>
      </c>
      <c r="BH287" s="204">
        <f>IF(N287="sníž. přenesená",J287,0)</f>
        <v>0</v>
      </c>
      <c r="BI287" s="204">
        <f>IF(N287="nulová",J287,0)</f>
        <v>0</v>
      </c>
      <c r="BJ287" s="24" t="s">
        <v>25</v>
      </c>
      <c r="BK287" s="204">
        <f>ROUND(I287*H287,2)</f>
        <v>0</v>
      </c>
      <c r="BL287" s="24" t="s">
        <v>135</v>
      </c>
      <c r="BM287" s="24" t="s">
        <v>837</v>
      </c>
    </row>
    <row r="288" spans="2:65" s="1" customFormat="1" ht="27">
      <c r="B288" s="41"/>
      <c r="C288" s="63"/>
      <c r="D288" s="205" t="s">
        <v>139</v>
      </c>
      <c r="E288" s="63"/>
      <c r="F288" s="206" t="s">
        <v>838</v>
      </c>
      <c r="G288" s="63"/>
      <c r="H288" s="63"/>
      <c r="I288" s="163"/>
      <c r="J288" s="63"/>
      <c r="K288" s="63"/>
      <c r="L288" s="61"/>
      <c r="M288" s="207"/>
      <c r="N288" s="42"/>
      <c r="O288" s="42"/>
      <c r="P288" s="42"/>
      <c r="Q288" s="42"/>
      <c r="R288" s="42"/>
      <c r="S288" s="42"/>
      <c r="T288" s="78"/>
      <c r="AT288" s="24" t="s">
        <v>139</v>
      </c>
      <c r="AU288" s="24" t="s">
        <v>84</v>
      </c>
    </row>
    <row r="289" spans="2:65" s="12" customFormat="1" ht="13.5">
      <c r="B289" s="219"/>
      <c r="C289" s="220"/>
      <c r="D289" s="205" t="s">
        <v>141</v>
      </c>
      <c r="E289" s="231" t="s">
        <v>24</v>
      </c>
      <c r="F289" s="232" t="s">
        <v>839</v>
      </c>
      <c r="G289" s="220"/>
      <c r="H289" s="233">
        <v>18.5</v>
      </c>
      <c r="I289" s="225"/>
      <c r="J289" s="220"/>
      <c r="K289" s="220"/>
      <c r="L289" s="226"/>
      <c r="M289" s="227"/>
      <c r="N289" s="228"/>
      <c r="O289" s="228"/>
      <c r="P289" s="228"/>
      <c r="Q289" s="228"/>
      <c r="R289" s="228"/>
      <c r="S289" s="228"/>
      <c r="T289" s="229"/>
      <c r="AT289" s="230" t="s">
        <v>141</v>
      </c>
      <c r="AU289" s="230" t="s">
        <v>84</v>
      </c>
      <c r="AV289" s="12" t="s">
        <v>84</v>
      </c>
      <c r="AW289" s="12" t="s">
        <v>143</v>
      </c>
      <c r="AX289" s="12" t="s">
        <v>75</v>
      </c>
      <c r="AY289" s="230" t="s">
        <v>128</v>
      </c>
    </row>
    <row r="290" spans="2:65" s="12" customFormat="1" ht="13.5">
      <c r="B290" s="219"/>
      <c r="C290" s="220"/>
      <c r="D290" s="205" t="s">
        <v>141</v>
      </c>
      <c r="E290" s="231" t="s">
        <v>24</v>
      </c>
      <c r="F290" s="232" t="s">
        <v>840</v>
      </c>
      <c r="G290" s="220"/>
      <c r="H290" s="233">
        <v>11</v>
      </c>
      <c r="I290" s="225"/>
      <c r="J290" s="220"/>
      <c r="K290" s="220"/>
      <c r="L290" s="226"/>
      <c r="M290" s="227"/>
      <c r="N290" s="228"/>
      <c r="O290" s="228"/>
      <c r="P290" s="228"/>
      <c r="Q290" s="228"/>
      <c r="R290" s="228"/>
      <c r="S290" s="228"/>
      <c r="T290" s="229"/>
      <c r="AT290" s="230" t="s">
        <v>141</v>
      </c>
      <c r="AU290" s="230" t="s">
        <v>84</v>
      </c>
      <c r="AV290" s="12" t="s">
        <v>84</v>
      </c>
      <c r="AW290" s="12" t="s">
        <v>143</v>
      </c>
      <c r="AX290" s="12" t="s">
        <v>75</v>
      </c>
      <c r="AY290" s="230" t="s">
        <v>128</v>
      </c>
    </row>
    <row r="291" spans="2:65" s="13" customFormat="1" ht="13.5">
      <c r="B291" s="234"/>
      <c r="C291" s="235"/>
      <c r="D291" s="221" t="s">
        <v>141</v>
      </c>
      <c r="E291" s="236" t="s">
        <v>24</v>
      </c>
      <c r="F291" s="237" t="s">
        <v>153</v>
      </c>
      <c r="G291" s="235"/>
      <c r="H291" s="238">
        <v>29.5</v>
      </c>
      <c r="I291" s="239"/>
      <c r="J291" s="235"/>
      <c r="K291" s="235"/>
      <c r="L291" s="240"/>
      <c r="M291" s="241"/>
      <c r="N291" s="242"/>
      <c r="O291" s="242"/>
      <c r="P291" s="242"/>
      <c r="Q291" s="242"/>
      <c r="R291" s="242"/>
      <c r="S291" s="242"/>
      <c r="T291" s="243"/>
      <c r="AT291" s="244" t="s">
        <v>141</v>
      </c>
      <c r="AU291" s="244" t="s">
        <v>84</v>
      </c>
      <c r="AV291" s="13" t="s">
        <v>135</v>
      </c>
      <c r="AW291" s="13" t="s">
        <v>143</v>
      </c>
      <c r="AX291" s="13" t="s">
        <v>25</v>
      </c>
      <c r="AY291" s="244" t="s">
        <v>128</v>
      </c>
    </row>
    <row r="292" spans="2:65" s="1" customFormat="1" ht="31.5" customHeight="1">
      <c r="B292" s="41"/>
      <c r="C292" s="193" t="s">
        <v>271</v>
      </c>
      <c r="D292" s="193" t="s">
        <v>130</v>
      </c>
      <c r="E292" s="194" t="s">
        <v>841</v>
      </c>
      <c r="F292" s="195" t="s">
        <v>842</v>
      </c>
      <c r="G292" s="196" t="s">
        <v>133</v>
      </c>
      <c r="H292" s="197">
        <v>260</v>
      </c>
      <c r="I292" s="198"/>
      <c r="J292" s="199">
        <f>ROUND(I292*H292,2)</f>
        <v>0</v>
      </c>
      <c r="K292" s="195" t="s">
        <v>134</v>
      </c>
      <c r="L292" s="61"/>
      <c r="M292" s="200" t="s">
        <v>24</v>
      </c>
      <c r="N292" s="201" t="s">
        <v>46</v>
      </c>
      <c r="O292" s="42"/>
      <c r="P292" s="202">
        <f>O292*H292</f>
        <v>0</v>
      </c>
      <c r="Q292" s="202">
        <v>1.99E-3</v>
      </c>
      <c r="R292" s="202">
        <f>Q292*H292</f>
        <v>0.51739999999999997</v>
      </c>
      <c r="S292" s="202">
        <v>0</v>
      </c>
      <c r="T292" s="203">
        <f>S292*H292</f>
        <v>0</v>
      </c>
      <c r="AR292" s="24" t="s">
        <v>135</v>
      </c>
      <c r="AT292" s="24" t="s">
        <v>130</v>
      </c>
      <c r="AU292" s="24" t="s">
        <v>84</v>
      </c>
      <c r="AY292" s="24" t="s">
        <v>128</v>
      </c>
      <c r="BE292" s="204">
        <f>IF(N292="základní",J292,0)</f>
        <v>0</v>
      </c>
      <c r="BF292" s="204">
        <f>IF(N292="snížená",J292,0)</f>
        <v>0</v>
      </c>
      <c r="BG292" s="204">
        <f>IF(N292="zákl. přenesená",J292,0)</f>
        <v>0</v>
      </c>
      <c r="BH292" s="204">
        <f>IF(N292="sníž. přenesená",J292,0)</f>
        <v>0</v>
      </c>
      <c r="BI292" s="204">
        <f>IF(N292="nulová",J292,0)</f>
        <v>0</v>
      </c>
      <c r="BJ292" s="24" t="s">
        <v>25</v>
      </c>
      <c r="BK292" s="204">
        <f>ROUND(I292*H292,2)</f>
        <v>0</v>
      </c>
      <c r="BL292" s="24" t="s">
        <v>135</v>
      </c>
      <c r="BM292" s="24" t="s">
        <v>843</v>
      </c>
    </row>
    <row r="293" spans="2:65" s="1" customFormat="1" ht="148.5">
      <c r="B293" s="41"/>
      <c r="C293" s="63"/>
      <c r="D293" s="221" t="s">
        <v>137</v>
      </c>
      <c r="E293" s="63"/>
      <c r="F293" s="256" t="s">
        <v>281</v>
      </c>
      <c r="G293" s="63"/>
      <c r="H293" s="63"/>
      <c r="I293" s="163"/>
      <c r="J293" s="63"/>
      <c r="K293" s="63"/>
      <c r="L293" s="61"/>
      <c r="M293" s="207"/>
      <c r="N293" s="42"/>
      <c r="O293" s="42"/>
      <c r="P293" s="42"/>
      <c r="Q293" s="42"/>
      <c r="R293" s="42"/>
      <c r="S293" s="42"/>
      <c r="T293" s="78"/>
      <c r="AT293" s="24" t="s">
        <v>137</v>
      </c>
      <c r="AU293" s="24" t="s">
        <v>84</v>
      </c>
    </row>
    <row r="294" spans="2:65" s="1" customFormat="1" ht="31.5" customHeight="1">
      <c r="B294" s="41"/>
      <c r="C294" s="193" t="s">
        <v>277</v>
      </c>
      <c r="D294" s="193" t="s">
        <v>130</v>
      </c>
      <c r="E294" s="194" t="s">
        <v>278</v>
      </c>
      <c r="F294" s="195" t="s">
        <v>279</v>
      </c>
      <c r="G294" s="196" t="s">
        <v>133</v>
      </c>
      <c r="H294" s="197">
        <v>7512.46</v>
      </c>
      <c r="I294" s="198"/>
      <c r="J294" s="199">
        <f>ROUND(I294*H294,2)</f>
        <v>0</v>
      </c>
      <c r="K294" s="195" t="s">
        <v>134</v>
      </c>
      <c r="L294" s="61"/>
      <c r="M294" s="200" t="s">
        <v>24</v>
      </c>
      <c r="N294" s="201" t="s">
        <v>46</v>
      </c>
      <c r="O294" s="42"/>
      <c r="P294" s="202">
        <f>O294*H294</f>
        <v>0</v>
      </c>
      <c r="Q294" s="202">
        <v>2.0100000000000001E-3</v>
      </c>
      <c r="R294" s="202">
        <f>Q294*H294</f>
        <v>15.1000446</v>
      </c>
      <c r="S294" s="202">
        <v>0</v>
      </c>
      <c r="T294" s="203">
        <f>S294*H294</f>
        <v>0</v>
      </c>
      <c r="AR294" s="24" t="s">
        <v>135</v>
      </c>
      <c r="AT294" s="24" t="s">
        <v>130</v>
      </c>
      <c r="AU294" s="24" t="s">
        <v>84</v>
      </c>
      <c r="AY294" s="24" t="s">
        <v>128</v>
      </c>
      <c r="BE294" s="204">
        <f>IF(N294="základní",J294,0)</f>
        <v>0</v>
      </c>
      <c r="BF294" s="204">
        <f>IF(N294="snížená",J294,0)</f>
        <v>0</v>
      </c>
      <c r="BG294" s="204">
        <f>IF(N294="zákl. přenesená",J294,0)</f>
        <v>0</v>
      </c>
      <c r="BH294" s="204">
        <f>IF(N294="sníž. přenesená",J294,0)</f>
        <v>0</v>
      </c>
      <c r="BI294" s="204">
        <f>IF(N294="nulová",J294,0)</f>
        <v>0</v>
      </c>
      <c r="BJ294" s="24" t="s">
        <v>25</v>
      </c>
      <c r="BK294" s="204">
        <f>ROUND(I294*H294,2)</f>
        <v>0</v>
      </c>
      <c r="BL294" s="24" t="s">
        <v>135</v>
      </c>
      <c r="BM294" s="24" t="s">
        <v>844</v>
      </c>
    </row>
    <row r="295" spans="2:65" s="1" customFormat="1" ht="148.5">
      <c r="B295" s="41"/>
      <c r="C295" s="63"/>
      <c r="D295" s="205" t="s">
        <v>137</v>
      </c>
      <c r="E295" s="63"/>
      <c r="F295" s="206" t="s">
        <v>281</v>
      </c>
      <c r="G295" s="63"/>
      <c r="H295" s="63"/>
      <c r="I295" s="163"/>
      <c r="J295" s="63"/>
      <c r="K295" s="63"/>
      <c r="L295" s="61"/>
      <c r="M295" s="207"/>
      <c r="N295" s="42"/>
      <c r="O295" s="42"/>
      <c r="P295" s="42"/>
      <c r="Q295" s="42"/>
      <c r="R295" s="42"/>
      <c r="S295" s="42"/>
      <c r="T295" s="78"/>
      <c r="AT295" s="24" t="s">
        <v>137</v>
      </c>
      <c r="AU295" s="24" t="s">
        <v>84</v>
      </c>
    </row>
    <row r="296" spans="2:65" s="11" customFormat="1" ht="13.5">
      <c r="B296" s="208"/>
      <c r="C296" s="209"/>
      <c r="D296" s="205" t="s">
        <v>141</v>
      </c>
      <c r="E296" s="210" t="s">
        <v>24</v>
      </c>
      <c r="F296" s="211" t="s">
        <v>282</v>
      </c>
      <c r="G296" s="209"/>
      <c r="H296" s="212" t="s">
        <v>24</v>
      </c>
      <c r="I296" s="213"/>
      <c r="J296" s="209"/>
      <c r="K296" s="209"/>
      <c r="L296" s="214"/>
      <c r="M296" s="215"/>
      <c r="N296" s="216"/>
      <c r="O296" s="216"/>
      <c r="P296" s="216"/>
      <c r="Q296" s="216"/>
      <c r="R296" s="216"/>
      <c r="S296" s="216"/>
      <c r="T296" s="217"/>
      <c r="AT296" s="218" t="s">
        <v>141</v>
      </c>
      <c r="AU296" s="218" t="s">
        <v>84</v>
      </c>
      <c r="AV296" s="11" t="s">
        <v>25</v>
      </c>
      <c r="AW296" s="11" t="s">
        <v>143</v>
      </c>
      <c r="AX296" s="11" t="s">
        <v>75</v>
      </c>
      <c r="AY296" s="218" t="s">
        <v>128</v>
      </c>
    </row>
    <row r="297" spans="2:65" s="12" customFormat="1" ht="13.5">
      <c r="B297" s="219"/>
      <c r="C297" s="220"/>
      <c r="D297" s="205" t="s">
        <v>141</v>
      </c>
      <c r="E297" s="231" t="s">
        <v>24</v>
      </c>
      <c r="F297" s="232" t="s">
        <v>845</v>
      </c>
      <c r="G297" s="220"/>
      <c r="H297" s="233">
        <v>3029.2</v>
      </c>
      <c r="I297" s="225"/>
      <c r="J297" s="220"/>
      <c r="K297" s="220"/>
      <c r="L297" s="226"/>
      <c r="M297" s="227"/>
      <c r="N297" s="228"/>
      <c r="O297" s="228"/>
      <c r="P297" s="228"/>
      <c r="Q297" s="228"/>
      <c r="R297" s="228"/>
      <c r="S297" s="228"/>
      <c r="T297" s="229"/>
      <c r="AT297" s="230" t="s">
        <v>141</v>
      </c>
      <c r="AU297" s="230" t="s">
        <v>84</v>
      </c>
      <c r="AV297" s="12" t="s">
        <v>84</v>
      </c>
      <c r="AW297" s="12" t="s">
        <v>143</v>
      </c>
      <c r="AX297" s="12" t="s">
        <v>75</v>
      </c>
      <c r="AY297" s="230" t="s">
        <v>128</v>
      </c>
    </row>
    <row r="298" spans="2:65" s="12" customFormat="1" ht="13.5">
      <c r="B298" s="219"/>
      <c r="C298" s="220"/>
      <c r="D298" s="205" t="s">
        <v>141</v>
      </c>
      <c r="E298" s="231" t="s">
        <v>24</v>
      </c>
      <c r="F298" s="232" t="s">
        <v>846</v>
      </c>
      <c r="G298" s="220"/>
      <c r="H298" s="233">
        <v>364.8</v>
      </c>
      <c r="I298" s="225"/>
      <c r="J298" s="220"/>
      <c r="K298" s="220"/>
      <c r="L298" s="226"/>
      <c r="M298" s="227"/>
      <c r="N298" s="228"/>
      <c r="O298" s="228"/>
      <c r="P298" s="228"/>
      <c r="Q298" s="228"/>
      <c r="R298" s="228"/>
      <c r="S298" s="228"/>
      <c r="T298" s="229"/>
      <c r="AT298" s="230" t="s">
        <v>141</v>
      </c>
      <c r="AU298" s="230" t="s">
        <v>84</v>
      </c>
      <c r="AV298" s="12" t="s">
        <v>84</v>
      </c>
      <c r="AW298" s="12" t="s">
        <v>143</v>
      </c>
      <c r="AX298" s="12" t="s">
        <v>75</v>
      </c>
      <c r="AY298" s="230" t="s">
        <v>128</v>
      </c>
    </row>
    <row r="299" spans="2:65" s="12" customFormat="1" ht="13.5">
      <c r="B299" s="219"/>
      <c r="C299" s="220"/>
      <c r="D299" s="205" t="s">
        <v>141</v>
      </c>
      <c r="E299" s="231" t="s">
        <v>24</v>
      </c>
      <c r="F299" s="232" t="s">
        <v>847</v>
      </c>
      <c r="G299" s="220"/>
      <c r="H299" s="233">
        <v>1443.46</v>
      </c>
      <c r="I299" s="225"/>
      <c r="J299" s="220"/>
      <c r="K299" s="220"/>
      <c r="L299" s="226"/>
      <c r="M299" s="227"/>
      <c r="N299" s="228"/>
      <c r="O299" s="228"/>
      <c r="P299" s="228"/>
      <c r="Q299" s="228"/>
      <c r="R299" s="228"/>
      <c r="S299" s="228"/>
      <c r="T299" s="229"/>
      <c r="AT299" s="230" t="s">
        <v>141</v>
      </c>
      <c r="AU299" s="230" t="s">
        <v>84</v>
      </c>
      <c r="AV299" s="12" t="s">
        <v>84</v>
      </c>
      <c r="AW299" s="12" t="s">
        <v>143</v>
      </c>
      <c r="AX299" s="12" t="s">
        <v>75</v>
      </c>
      <c r="AY299" s="230" t="s">
        <v>128</v>
      </c>
    </row>
    <row r="300" spans="2:65" s="12" customFormat="1" ht="13.5">
      <c r="B300" s="219"/>
      <c r="C300" s="220"/>
      <c r="D300" s="205" t="s">
        <v>141</v>
      </c>
      <c r="E300" s="231" t="s">
        <v>24</v>
      </c>
      <c r="F300" s="232" t="s">
        <v>848</v>
      </c>
      <c r="G300" s="220"/>
      <c r="H300" s="233">
        <v>714</v>
      </c>
      <c r="I300" s="225"/>
      <c r="J300" s="220"/>
      <c r="K300" s="220"/>
      <c r="L300" s="226"/>
      <c r="M300" s="227"/>
      <c r="N300" s="228"/>
      <c r="O300" s="228"/>
      <c r="P300" s="228"/>
      <c r="Q300" s="228"/>
      <c r="R300" s="228"/>
      <c r="S300" s="228"/>
      <c r="T300" s="229"/>
      <c r="AT300" s="230" t="s">
        <v>141</v>
      </c>
      <c r="AU300" s="230" t="s">
        <v>84</v>
      </c>
      <c r="AV300" s="12" t="s">
        <v>84</v>
      </c>
      <c r="AW300" s="12" t="s">
        <v>143</v>
      </c>
      <c r="AX300" s="12" t="s">
        <v>75</v>
      </c>
      <c r="AY300" s="230" t="s">
        <v>128</v>
      </c>
    </row>
    <row r="301" spans="2:65" s="12" customFormat="1" ht="13.5">
      <c r="B301" s="219"/>
      <c r="C301" s="220"/>
      <c r="D301" s="205" t="s">
        <v>141</v>
      </c>
      <c r="E301" s="231" t="s">
        <v>24</v>
      </c>
      <c r="F301" s="232" t="s">
        <v>849</v>
      </c>
      <c r="G301" s="220"/>
      <c r="H301" s="233">
        <v>814.6</v>
      </c>
      <c r="I301" s="225"/>
      <c r="J301" s="220"/>
      <c r="K301" s="220"/>
      <c r="L301" s="226"/>
      <c r="M301" s="227"/>
      <c r="N301" s="228"/>
      <c r="O301" s="228"/>
      <c r="P301" s="228"/>
      <c r="Q301" s="228"/>
      <c r="R301" s="228"/>
      <c r="S301" s="228"/>
      <c r="T301" s="229"/>
      <c r="AT301" s="230" t="s">
        <v>141</v>
      </c>
      <c r="AU301" s="230" t="s">
        <v>84</v>
      </c>
      <c r="AV301" s="12" t="s">
        <v>84</v>
      </c>
      <c r="AW301" s="12" t="s">
        <v>143</v>
      </c>
      <c r="AX301" s="12" t="s">
        <v>75</v>
      </c>
      <c r="AY301" s="230" t="s">
        <v>128</v>
      </c>
    </row>
    <row r="302" spans="2:65" s="12" customFormat="1" ht="13.5">
      <c r="B302" s="219"/>
      <c r="C302" s="220"/>
      <c r="D302" s="205" t="s">
        <v>141</v>
      </c>
      <c r="E302" s="231" t="s">
        <v>24</v>
      </c>
      <c r="F302" s="232" t="s">
        <v>850</v>
      </c>
      <c r="G302" s="220"/>
      <c r="H302" s="233">
        <v>257.8</v>
      </c>
      <c r="I302" s="225"/>
      <c r="J302" s="220"/>
      <c r="K302" s="220"/>
      <c r="L302" s="226"/>
      <c r="M302" s="227"/>
      <c r="N302" s="228"/>
      <c r="O302" s="228"/>
      <c r="P302" s="228"/>
      <c r="Q302" s="228"/>
      <c r="R302" s="228"/>
      <c r="S302" s="228"/>
      <c r="T302" s="229"/>
      <c r="AT302" s="230" t="s">
        <v>141</v>
      </c>
      <c r="AU302" s="230" t="s">
        <v>84</v>
      </c>
      <c r="AV302" s="12" t="s">
        <v>84</v>
      </c>
      <c r="AW302" s="12" t="s">
        <v>143</v>
      </c>
      <c r="AX302" s="12" t="s">
        <v>75</v>
      </c>
      <c r="AY302" s="230" t="s">
        <v>128</v>
      </c>
    </row>
    <row r="303" spans="2:65" s="12" customFormat="1" ht="13.5">
      <c r="B303" s="219"/>
      <c r="C303" s="220"/>
      <c r="D303" s="205" t="s">
        <v>141</v>
      </c>
      <c r="E303" s="231" t="s">
        <v>24</v>
      </c>
      <c r="F303" s="232" t="s">
        <v>851</v>
      </c>
      <c r="G303" s="220"/>
      <c r="H303" s="233">
        <v>468.6</v>
      </c>
      <c r="I303" s="225"/>
      <c r="J303" s="220"/>
      <c r="K303" s="220"/>
      <c r="L303" s="226"/>
      <c r="M303" s="227"/>
      <c r="N303" s="228"/>
      <c r="O303" s="228"/>
      <c r="P303" s="228"/>
      <c r="Q303" s="228"/>
      <c r="R303" s="228"/>
      <c r="S303" s="228"/>
      <c r="T303" s="229"/>
      <c r="AT303" s="230" t="s">
        <v>141</v>
      </c>
      <c r="AU303" s="230" t="s">
        <v>84</v>
      </c>
      <c r="AV303" s="12" t="s">
        <v>84</v>
      </c>
      <c r="AW303" s="12" t="s">
        <v>143</v>
      </c>
      <c r="AX303" s="12" t="s">
        <v>75</v>
      </c>
      <c r="AY303" s="230" t="s">
        <v>128</v>
      </c>
    </row>
    <row r="304" spans="2:65" s="12" customFormat="1" ht="13.5">
      <c r="B304" s="219"/>
      <c r="C304" s="220"/>
      <c r="D304" s="205" t="s">
        <v>141</v>
      </c>
      <c r="E304" s="231" t="s">
        <v>24</v>
      </c>
      <c r="F304" s="232" t="s">
        <v>852</v>
      </c>
      <c r="G304" s="220"/>
      <c r="H304" s="233">
        <v>420</v>
      </c>
      <c r="I304" s="225"/>
      <c r="J304" s="220"/>
      <c r="K304" s="220"/>
      <c r="L304" s="226"/>
      <c r="M304" s="227"/>
      <c r="N304" s="228"/>
      <c r="O304" s="228"/>
      <c r="P304" s="228"/>
      <c r="Q304" s="228"/>
      <c r="R304" s="228"/>
      <c r="S304" s="228"/>
      <c r="T304" s="229"/>
      <c r="AT304" s="230" t="s">
        <v>141</v>
      </c>
      <c r="AU304" s="230" t="s">
        <v>84</v>
      </c>
      <c r="AV304" s="12" t="s">
        <v>84</v>
      </c>
      <c r="AW304" s="12" t="s">
        <v>143</v>
      </c>
      <c r="AX304" s="12" t="s">
        <v>75</v>
      </c>
      <c r="AY304" s="230" t="s">
        <v>128</v>
      </c>
    </row>
    <row r="305" spans="2:65" s="13" customFormat="1" ht="13.5">
      <c r="B305" s="234"/>
      <c r="C305" s="235"/>
      <c r="D305" s="221" t="s">
        <v>141</v>
      </c>
      <c r="E305" s="236" t="s">
        <v>24</v>
      </c>
      <c r="F305" s="237" t="s">
        <v>153</v>
      </c>
      <c r="G305" s="235"/>
      <c r="H305" s="238">
        <v>7512.46</v>
      </c>
      <c r="I305" s="239"/>
      <c r="J305" s="235"/>
      <c r="K305" s="235"/>
      <c r="L305" s="240"/>
      <c r="M305" s="241"/>
      <c r="N305" s="242"/>
      <c r="O305" s="242"/>
      <c r="P305" s="242"/>
      <c r="Q305" s="242"/>
      <c r="R305" s="242"/>
      <c r="S305" s="242"/>
      <c r="T305" s="243"/>
      <c r="AT305" s="244" t="s">
        <v>141</v>
      </c>
      <c r="AU305" s="244" t="s">
        <v>84</v>
      </c>
      <c r="AV305" s="13" t="s">
        <v>135</v>
      </c>
      <c r="AW305" s="13" t="s">
        <v>143</v>
      </c>
      <c r="AX305" s="13" t="s">
        <v>25</v>
      </c>
      <c r="AY305" s="244" t="s">
        <v>128</v>
      </c>
    </row>
    <row r="306" spans="2:65" s="1" customFormat="1" ht="31.5" customHeight="1">
      <c r="B306" s="41"/>
      <c r="C306" s="193" t="s">
        <v>286</v>
      </c>
      <c r="D306" s="193" t="s">
        <v>130</v>
      </c>
      <c r="E306" s="194" t="s">
        <v>853</v>
      </c>
      <c r="F306" s="195" t="s">
        <v>854</v>
      </c>
      <c r="G306" s="196" t="s">
        <v>133</v>
      </c>
      <c r="H306" s="197">
        <v>260</v>
      </c>
      <c r="I306" s="198"/>
      <c r="J306" s="199">
        <f>ROUND(I306*H306,2)</f>
        <v>0</v>
      </c>
      <c r="K306" s="195" t="s">
        <v>134</v>
      </c>
      <c r="L306" s="61"/>
      <c r="M306" s="200" t="s">
        <v>24</v>
      </c>
      <c r="N306" s="201" t="s">
        <v>46</v>
      </c>
      <c r="O306" s="42"/>
      <c r="P306" s="202">
        <f>O306*H306</f>
        <v>0</v>
      </c>
      <c r="Q306" s="202">
        <v>0</v>
      </c>
      <c r="R306" s="202">
        <f>Q306*H306</f>
        <v>0</v>
      </c>
      <c r="S306" s="202">
        <v>0</v>
      </c>
      <c r="T306" s="203">
        <f>S306*H306</f>
        <v>0</v>
      </c>
      <c r="AR306" s="24" t="s">
        <v>135</v>
      </c>
      <c r="AT306" s="24" t="s">
        <v>130</v>
      </c>
      <c r="AU306" s="24" t="s">
        <v>84</v>
      </c>
      <c r="AY306" s="24" t="s">
        <v>128</v>
      </c>
      <c r="BE306" s="204">
        <f>IF(N306="základní",J306,0)</f>
        <v>0</v>
      </c>
      <c r="BF306" s="204">
        <f>IF(N306="snížená",J306,0)</f>
        <v>0</v>
      </c>
      <c r="BG306" s="204">
        <f>IF(N306="zákl. přenesená",J306,0)</f>
        <v>0</v>
      </c>
      <c r="BH306" s="204">
        <f>IF(N306="sníž. přenesená",J306,0)</f>
        <v>0</v>
      </c>
      <c r="BI306" s="204">
        <f>IF(N306="nulová",J306,0)</f>
        <v>0</v>
      </c>
      <c r="BJ306" s="24" t="s">
        <v>25</v>
      </c>
      <c r="BK306" s="204">
        <f>ROUND(I306*H306,2)</f>
        <v>0</v>
      </c>
      <c r="BL306" s="24" t="s">
        <v>135</v>
      </c>
      <c r="BM306" s="24" t="s">
        <v>855</v>
      </c>
    </row>
    <row r="307" spans="2:65" s="1" customFormat="1" ht="31.5" customHeight="1">
      <c r="B307" s="41"/>
      <c r="C307" s="193" t="s">
        <v>291</v>
      </c>
      <c r="D307" s="193" t="s">
        <v>130</v>
      </c>
      <c r="E307" s="194" t="s">
        <v>292</v>
      </c>
      <c r="F307" s="195" t="s">
        <v>293</v>
      </c>
      <c r="G307" s="196" t="s">
        <v>133</v>
      </c>
      <c r="H307" s="197">
        <v>7512.46</v>
      </c>
      <c r="I307" s="198"/>
      <c r="J307" s="199">
        <f>ROUND(I307*H307,2)</f>
        <v>0</v>
      </c>
      <c r="K307" s="195" t="s">
        <v>134</v>
      </c>
      <c r="L307" s="61"/>
      <c r="M307" s="200" t="s">
        <v>24</v>
      </c>
      <c r="N307" s="201" t="s">
        <v>46</v>
      </c>
      <c r="O307" s="42"/>
      <c r="P307" s="202">
        <f>O307*H307</f>
        <v>0</v>
      </c>
      <c r="Q307" s="202">
        <v>0</v>
      </c>
      <c r="R307" s="202">
        <f>Q307*H307</f>
        <v>0</v>
      </c>
      <c r="S307" s="202">
        <v>0</v>
      </c>
      <c r="T307" s="203">
        <f>S307*H307</f>
        <v>0</v>
      </c>
      <c r="AR307" s="24" t="s">
        <v>135</v>
      </c>
      <c r="AT307" s="24" t="s">
        <v>130</v>
      </c>
      <c r="AU307" s="24" t="s">
        <v>84</v>
      </c>
      <c r="AY307" s="24" t="s">
        <v>128</v>
      </c>
      <c r="BE307" s="204">
        <f>IF(N307="základní",J307,0)</f>
        <v>0</v>
      </c>
      <c r="BF307" s="204">
        <f>IF(N307="snížená",J307,0)</f>
        <v>0</v>
      </c>
      <c r="BG307" s="204">
        <f>IF(N307="zákl. přenesená",J307,0)</f>
        <v>0</v>
      </c>
      <c r="BH307" s="204">
        <f>IF(N307="sníž. přenesená",J307,0)</f>
        <v>0</v>
      </c>
      <c r="BI307" s="204">
        <f>IF(N307="nulová",J307,0)</f>
        <v>0</v>
      </c>
      <c r="BJ307" s="24" t="s">
        <v>25</v>
      </c>
      <c r="BK307" s="204">
        <f>ROUND(I307*H307,2)</f>
        <v>0</v>
      </c>
      <c r="BL307" s="24" t="s">
        <v>135</v>
      </c>
      <c r="BM307" s="24" t="s">
        <v>856</v>
      </c>
    </row>
    <row r="308" spans="2:65" s="1" customFormat="1" ht="22.5" customHeight="1">
      <c r="B308" s="41"/>
      <c r="C308" s="193" t="s">
        <v>9</v>
      </c>
      <c r="D308" s="193" t="s">
        <v>130</v>
      </c>
      <c r="E308" s="194" t="s">
        <v>299</v>
      </c>
      <c r="F308" s="195" t="s">
        <v>300</v>
      </c>
      <c r="G308" s="196" t="s">
        <v>133</v>
      </c>
      <c r="H308" s="197">
        <v>533.48</v>
      </c>
      <c r="I308" s="198"/>
      <c r="J308" s="199">
        <f>ROUND(I308*H308,2)</f>
        <v>0</v>
      </c>
      <c r="K308" s="195" t="s">
        <v>134</v>
      </c>
      <c r="L308" s="61"/>
      <c r="M308" s="200" t="s">
        <v>24</v>
      </c>
      <c r="N308" s="201" t="s">
        <v>46</v>
      </c>
      <c r="O308" s="42"/>
      <c r="P308" s="202">
        <f>O308*H308</f>
        <v>0</v>
      </c>
      <c r="Q308" s="202">
        <v>1.49E-3</v>
      </c>
      <c r="R308" s="202">
        <f>Q308*H308</f>
        <v>0.79488520000000007</v>
      </c>
      <c r="S308" s="202">
        <v>0</v>
      </c>
      <c r="T308" s="203">
        <f>S308*H308</f>
        <v>0</v>
      </c>
      <c r="AR308" s="24" t="s">
        <v>135</v>
      </c>
      <c r="AT308" s="24" t="s">
        <v>130</v>
      </c>
      <c r="AU308" s="24" t="s">
        <v>84</v>
      </c>
      <c r="AY308" s="24" t="s">
        <v>128</v>
      </c>
      <c r="BE308" s="204">
        <f>IF(N308="základní",J308,0)</f>
        <v>0</v>
      </c>
      <c r="BF308" s="204">
        <f>IF(N308="snížená",J308,0)</f>
        <v>0</v>
      </c>
      <c r="BG308" s="204">
        <f>IF(N308="zákl. přenesená",J308,0)</f>
        <v>0</v>
      </c>
      <c r="BH308" s="204">
        <f>IF(N308="sníž. přenesená",J308,0)</f>
        <v>0</v>
      </c>
      <c r="BI308" s="204">
        <f>IF(N308="nulová",J308,0)</f>
        <v>0</v>
      </c>
      <c r="BJ308" s="24" t="s">
        <v>25</v>
      </c>
      <c r="BK308" s="204">
        <f>ROUND(I308*H308,2)</f>
        <v>0</v>
      </c>
      <c r="BL308" s="24" t="s">
        <v>135</v>
      </c>
      <c r="BM308" s="24" t="s">
        <v>857</v>
      </c>
    </row>
    <row r="309" spans="2:65" s="1" customFormat="1" ht="81">
      <c r="B309" s="41"/>
      <c r="C309" s="63"/>
      <c r="D309" s="205" t="s">
        <v>137</v>
      </c>
      <c r="E309" s="63"/>
      <c r="F309" s="206" t="s">
        <v>302</v>
      </c>
      <c r="G309" s="63"/>
      <c r="H309" s="63"/>
      <c r="I309" s="163"/>
      <c r="J309" s="63"/>
      <c r="K309" s="63"/>
      <c r="L309" s="61"/>
      <c r="M309" s="207"/>
      <c r="N309" s="42"/>
      <c r="O309" s="42"/>
      <c r="P309" s="42"/>
      <c r="Q309" s="42"/>
      <c r="R309" s="42"/>
      <c r="S309" s="42"/>
      <c r="T309" s="78"/>
      <c r="AT309" s="24" t="s">
        <v>137</v>
      </c>
      <c r="AU309" s="24" t="s">
        <v>84</v>
      </c>
    </row>
    <row r="310" spans="2:65" s="11" customFormat="1" ht="13.5">
      <c r="B310" s="208"/>
      <c r="C310" s="209"/>
      <c r="D310" s="205" t="s">
        <v>141</v>
      </c>
      <c r="E310" s="210" t="s">
        <v>24</v>
      </c>
      <c r="F310" s="211" t="s">
        <v>303</v>
      </c>
      <c r="G310" s="209"/>
      <c r="H310" s="212" t="s">
        <v>24</v>
      </c>
      <c r="I310" s="213"/>
      <c r="J310" s="209"/>
      <c r="K310" s="209"/>
      <c r="L310" s="214"/>
      <c r="M310" s="215"/>
      <c r="N310" s="216"/>
      <c r="O310" s="216"/>
      <c r="P310" s="216"/>
      <c r="Q310" s="216"/>
      <c r="R310" s="216"/>
      <c r="S310" s="216"/>
      <c r="T310" s="217"/>
      <c r="AT310" s="218" t="s">
        <v>141</v>
      </c>
      <c r="AU310" s="218" t="s">
        <v>84</v>
      </c>
      <c r="AV310" s="11" t="s">
        <v>25</v>
      </c>
      <c r="AW310" s="11" t="s">
        <v>143</v>
      </c>
      <c r="AX310" s="11" t="s">
        <v>75</v>
      </c>
      <c r="AY310" s="218" t="s">
        <v>128</v>
      </c>
    </row>
    <row r="311" spans="2:65" s="12" customFormat="1" ht="13.5">
      <c r="B311" s="219"/>
      <c r="C311" s="220"/>
      <c r="D311" s="205" t="s">
        <v>141</v>
      </c>
      <c r="E311" s="231" t="s">
        <v>24</v>
      </c>
      <c r="F311" s="232" t="s">
        <v>858</v>
      </c>
      <c r="G311" s="220"/>
      <c r="H311" s="233">
        <v>231.84</v>
      </c>
      <c r="I311" s="225"/>
      <c r="J311" s="220"/>
      <c r="K311" s="220"/>
      <c r="L311" s="226"/>
      <c r="M311" s="227"/>
      <c r="N311" s="228"/>
      <c r="O311" s="228"/>
      <c r="P311" s="228"/>
      <c r="Q311" s="228"/>
      <c r="R311" s="228"/>
      <c r="S311" s="228"/>
      <c r="T311" s="229"/>
      <c r="AT311" s="230" t="s">
        <v>141</v>
      </c>
      <c r="AU311" s="230" t="s">
        <v>84</v>
      </c>
      <c r="AV311" s="12" t="s">
        <v>84</v>
      </c>
      <c r="AW311" s="12" t="s">
        <v>143</v>
      </c>
      <c r="AX311" s="12" t="s">
        <v>75</v>
      </c>
      <c r="AY311" s="230" t="s">
        <v>128</v>
      </c>
    </row>
    <row r="312" spans="2:65" s="12" customFormat="1" ht="13.5">
      <c r="B312" s="219"/>
      <c r="C312" s="220"/>
      <c r="D312" s="205" t="s">
        <v>141</v>
      </c>
      <c r="E312" s="231" t="s">
        <v>24</v>
      </c>
      <c r="F312" s="232" t="s">
        <v>859</v>
      </c>
      <c r="G312" s="220"/>
      <c r="H312" s="233">
        <v>23.76</v>
      </c>
      <c r="I312" s="225"/>
      <c r="J312" s="220"/>
      <c r="K312" s="220"/>
      <c r="L312" s="226"/>
      <c r="M312" s="227"/>
      <c r="N312" s="228"/>
      <c r="O312" s="228"/>
      <c r="P312" s="228"/>
      <c r="Q312" s="228"/>
      <c r="R312" s="228"/>
      <c r="S312" s="228"/>
      <c r="T312" s="229"/>
      <c r="AT312" s="230" t="s">
        <v>141</v>
      </c>
      <c r="AU312" s="230" t="s">
        <v>84</v>
      </c>
      <c r="AV312" s="12" t="s">
        <v>84</v>
      </c>
      <c r="AW312" s="12" t="s">
        <v>143</v>
      </c>
      <c r="AX312" s="12" t="s">
        <v>75</v>
      </c>
      <c r="AY312" s="230" t="s">
        <v>128</v>
      </c>
    </row>
    <row r="313" spans="2:65" s="12" customFormat="1" ht="13.5">
      <c r="B313" s="219"/>
      <c r="C313" s="220"/>
      <c r="D313" s="205" t="s">
        <v>141</v>
      </c>
      <c r="E313" s="231" t="s">
        <v>24</v>
      </c>
      <c r="F313" s="232" t="s">
        <v>860</v>
      </c>
      <c r="G313" s="220"/>
      <c r="H313" s="233">
        <v>19.8</v>
      </c>
      <c r="I313" s="225"/>
      <c r="J313" s="220"/>
      <c r="K313" s="220"/>
      <c r="L313" s="226"/>
      <c r="M313" s="227"/>
      <c r="N313" s="228"/>
      <c r="O313" s="228"/>
      <c r="P313" s="228"/>
      <c r="Q313" s="228"/>
      <c r="R313" s="228"/>
      <c r="S313" s="228"/>
      <c r="T313" s="229"/>
      <c r="AT313" s="230" t="s">
        <v>141</v>
      </c>
      <c r="AU313" s="230" t="s">
        <v>84</v>
      </c>
      <c r="AV313" s="12" t="s">
        <v>84</v>
      </c>
      <c r="AW313" s="12" t="s">
        <v>143</v>
      </c>
      <c r="AX313" s="12" t="s">
        <v>75</v>
      </c>
      <c r="AY313" s="230" t="s">
        <v>128</v>
      </c>
    </row>
    <row r="314" spans="2:65" s="12" customFormat="1" ht="13.5">
      <c r="B314" s="219"/>
      <c r="C314" s="220"/>
      <c r="D314" s="205" t="s">
        <v>141</v>
      </c>
      <c r="E314" s="231" t="s">
        <v>24</v>
      </c>
      <c r="F314" s="232" t="s">
        <v>861</v>
      </c>
      <c r="G314" s="220"/>
      <c r="H314" s="233">
        <v>49.984000000000002</v>
      </c>
      <c r="I314" s="225"/>
      <c r="J314" s="220"/>
      <c r="K314" s="220"/>
      <c r="L314" s="226"/>
      <c r="M314" s="227"/>
      <c r="N314" s="228"/>
      <c r="O314" s="228"/>
      <c r="P314" s="228"/>
      <c r="Q314" s="228"/>
      <c r="R314" s="228"/>
      <c r="S314" s="228"/>
      <c r="T314" s="229"/>
      <c r="AT314" s="230" t="s">
        <v>141</v>
      </c>
      <c r="AU314" s="230" t="s">
        <v>84</v>
      </c>
      <c r="AV314" s="12" t="s">
        <v>84</v>
      </c>
      <c r="AW314" s="12" t="s">
        <v>143</v>
      </c>
      <c r="AX314" s="12" t="s">
        <v>75</v>
      </c>
      <c r="AY314" s="230" t="s">
        <v>128</v>
      </c>
    </row>
    <row r="315" spans="2:65" s="12" customFormat="1" ht="13.5">
      <c r="B315" s="219"/>
      <c r="C315" s="220"/>
      <c r="D315" s="205" t="s">
        <v>141</v>
      </c>
      <c r="E315" s="231" t="s">
        <v>24</v>
      </c>
      <c r="F315" s="232" t="s">
        <v>862</v>
      </c>
      <c r="G315" s="220"/>
      <c r="H315" s="233">
        <v>37.18</v>
      </c>
      <c r="I315" s="225"/>
      <c r="J315" s="220"/>
      <c r="K315" s="220"/>
      <c r="L315" s="226"/>
      <c r="M315" s="227"/>
      <c r="N315" s="228"/>
      <c r="O315" s="228"/>
      <c r="P315" s="228"/>
      <c r="Q315" s="228"/>
      <c r="R315" s="228"/>
      <c r="S315" s="228"/>
      <c r="T315" s="229"/>
      <c r="AT315" s="230" t="s">
        <v>141</v>
      </c>
      <c r="AU315" s="230" t="s">
        <v>84</v>
      </c>
      <c r="AV315" s="12" t="s">
        <v>84</v>
      </c>
      <c r="AW315" s="12" t="s">
        <v>143</v>
      </c>
      <c r="AX315" s="12" t="s">
        <v>75</v>
      </c>
      <c r="AY315" s="230" t="s">
        <v>128</v>
      </c>
    </row>
    <row r="316" spans="2:65" s="12" customFormat="1" ht="13.5">
      <c r="B316" s="219"/>
      <c r="C316" s="220"/>
      <c r="D316" s="205" t="s">
        <v>141</v>
      </c>
      <c r="E316" s="231" t="s">
        <v>24</v>
      </c>
      <c r="F316" s="232" t="s">
        <v>863</v>
      </c>
      <c r="G316" s="220"/>
      <c r="H316" s="233">
        <v>98.36</v>
      </c>
      <c r="I316" s="225"/>
      <c r="J316" s="220"/>
      <c r="K316" s="220"/>
      <c r="L316" s="226"/>
      <c r="M316" s="227"/>
      <c r="N316" s="228"/>
      <c r="O316" s="228"/>
      <c r="P316" s="228"/>
      <c r="Q316" s="228"/>
      <c r="R316" s="228"/>
      <c r="S316" s="228"/>
      <c r="T316" s="229"/>
      <c r="AT316" s="230" t="s">
        <v>141</v>
      </c>
      <c r="AU316" s="230" t="s">
        <v>84</v>
      </c>
      <c r="AV316" s="12" t="s">
        <v>84</v>
      </c>
      <c r="AW316" s="12" t="s">
        <v>143</v>
      </c>
      <c r="AX316" s="12" t="s">
        <v>75</v>
      </c>
      <c r="AY316" s="230" t="s">
        <v>128</v>
      </c>
    </row>
    <row r="317" spans="2:65" s="12" customFormat="1" ht="13.5">
      <c r="B317" s="219"/>
      <c r="C317" s="220"/>
      <c r="D317" s="205" t="s">
        <v>141</v>
      </c>
      <c r="E317" s="231" t="s">
        <v>24</v>
      </c>
      <c r="F317" s="232" t="s">
        <v>864</v>
      </c>
      <c r="G317" s="220"/>
      <c r="H317" s="233">
        <v>36.124000000000002</v>
      </c>
      <c r="I317" s="225"/>
      <c r="J317" s="220"/>
      <c r="K317" s="220"/>
      <c r="L317" s="226"/>
      <c r="M317" s="227"/>
      <c r="N317" s="228"/>
      <c r="O317" s="228"/>
      <c r="P317" s="228"/>
      <c r="Q317" s="228"/>
      <c r="R317" s="228"/>
      <c r="S317" s="228"/>
      <c r="T317" s="229"/>
      <c r="AT317" s="230" t="s">
        <v>141</v>
      </c>
      <c r="AU317" s="230" t="s">
        <v>84</v>
      </c>
      <c r="AV317" s="12" t="s">
        <v>84</v>
      </c>
      <c r="AW317" s="12" t="s">
        <v>143</v>
      </c>
      <c r="AX317" s="12" t="s">
        <v>75</v>
      </c>
      <c r="AY317" s="230" t="s">
        <v>128</v>
      </c>
    </row>
    <row r="318" spans="2:65" s="12" customFormat="1" ht="13.5">
      <c r="B318" s="219"/>
      <c r="C318" s="220"/>
      <c r="D318" s="205" t="s">
        <v>141</v>
      </c>
      <c r="E318" s="231" t="s">
        <v>24</v>
      </c>
      <c r="F318" s="232" t="s">
        <v>865</v>
      </c>
      <c r="G318" s="220"/>
      <c r="H318" s="233">
        <v>18.568000000000001</v>
      </c>
      <c r="I318" s="225"/>
      <c r="J318" s="220"/>
      <c r="K318" s="220"/>
      <c r="L318" s="226"/>
      <c r="M318" s="227"/>
      <c r="N318" s="228"/>
      <c r="O318" s="228"/>
      <c r="P318" s="228"/>
      <c r="Q318" s="228"/>
      <c r="R318" s="228"/>
      <c r="S318" s="228"/>
      <c r="T318" s="229"/>
      <c r="AT318" s="230" t="s">
        <v>141</v>
      </c>
      <c r="AU318" s="230" t="s">
        <v>84</v>
      </c>
      <c r="AV318" s="12" t="s">
        <v>84</v>
      </c>
      <c r="AW318" s="12" t="s">
        <v>143</v>
      </c>
      <c r="AX318" s="12" t="s">
        <v>75</v>
      </c>
      <c r="AY318" s="230" t="s">
        <v>128</v>
      </c>
    </row>
    <row r="319" spans="2:65" s="12" customFormat="1" ht="13.5">
      <c r="B319" s="219"/>
      <c r="C319" s="220"/>
      <c r="D319" s="205" t="s">
        <v>141</v>
      </c>
      <c r="E319" s="231" t="s">
        <v>24</v>
      </c>
      <c r="F319" s="232" t="s">
        <v>866</v>
      </c>
      <c r="G319" s="220"/>
      <c r="H319" s="233">
        <v>17.864000000000001</v>
      </c>
      <c r="I319" s="225"/>
      <c r="J319" s="220"/>
      <c r="K319" s="220"/>
      <c r="L319" s="226"/>
      <c r="M319" s="227"/>
      <c r="N319" s="228"/>
      <c r="O319" s="228"/>
      <c r="P319" s="228"/>
      <c r="Q319" s="228"/>
      <c r="R319" s="228"/>
      <c r="S319" s="228"/>
      <c r="T319" s="229"/>
      <c r="AT319" s="230" t="s">
        <v>141</v>
      </c>
      <c r="AU319" s="230" t="s">
        <v>84</v>
      </c>
      <c r="AV319" s="12" t="s">
        <v>84</v>
      </c>
      <c r="AW319" s="12" t="s">
        <v>143</v>
      </c>
      <c r="AX319" s="12" t="s">
        <v>75</v>
      </c>
      <c r="AY319" s="230" t="s">
        <v>128</v>
      </c>
    </row>
    <row r="320" spans="2:65" s="13" customFormat="1" ht="13.5">
      <c r="B320" s="234"/>
      <c r="C320" s="235"/>
      <c r="D320" s="221" t="s">
        <v>141</v>
      </c>
      <c r="E320" s="236" t="s">
        <v>24</v>
      </c>
      <c r="F320" s="237" t="s">
        <v>153</v>
      </c>
      <c r="G320" s="235"/>
      <c r="H320" s="238">
        <v>533.48</v>
      </c>
      <c r="I320" s="239"/>
      <c r="J320" s="235"/>
      <c r="K320" s="235"/>
      <c r="L320" s="240"/>
      <c r="M320" s="241"/>
      <c r="N320" s="242"/>
      <c r="O320" s="242"/>
      <c r="P320" s="242"/>
      <c r="Q320" s="242"/>
      <c r="R320" s="242"/>
      <c r="S320" s="242"/>
      <c r="T320" s="243"/>
      <c r="AT320" s="244" t="s">
        <v>141</v>
      </c>
      <c r="AU320" s="244" t="s">
        <v>84</v>
      </c>
      <c r="AV320" s="13" t="s">
        <v>135</v>
      </c>
      <c r="AW320" s="13" t="s">
        <v>143</v>
      </c>
      <c r="AX320" s="13" t="s">
        <v>25</v>
      </c>
      <c r="AY320" s="244" t="s">
        <v>128</v>
      </c>
    </row>
    <row r="321" spans="2:65" s="1" customFormat="1" ht="22.5" customHeight="1">
      <c r="B321" s="41"/>
      <c r="C321" s="193" t="s">
        <v>298</v>
      </c>
      <c r="D321" s="193" t="s">
        <v>130</v>
      </c>
      <c r="E321" s="194" t="s">
        <v>308</v>
      </c>
      <c r="F321" s="195" t="s">
        <v>309</v>
      </c>
      <c r="G321" s="196" t="s">
        <v>133</v>
      </c>
      <c r="H321" s="197">
        <v>145.392</v>
      </c>
      <c r="I321" s="198"/>
      <c r="J321" s="199">
        <f>ROUND(I321*H321,2)</f>
        <v>0</v>
      </c>
      <c r="K321" s="195" t="s">
        <v>134</v>
      </c>
      <c r="L321" s="61"/>
      <c r="M321" s="200" t="s">
        <v>24</v>
      </c>
      <c r="N321" s="201" t="s">
        <v>46</v>
      </c>
      <c r="O321" s="42"/>
      <c r="P321" s="202">
        <f>O321*H321</f>
        <v>0</v>
      </c>
      <c r="Q321" s="202">
        <v>1.49E-3</v>
      </c>
      <c r="R321" s="202">
        <f>Q321*H321</f>
        <v>0.21663408000000001</v>
      </c>
      <c r="S321" s="202">
        <v>0</v>
      </c>
      <c r="T321" s="203">
        <f>S321*H321</f>
        <v>0</v>
      </c>
      <c r="AR321" s="24" t="s">
        <v>135</v>
      </c>
      <c r="AT321" s="24" t="s">
        <v>130</v>
      </c>
      <c r="AU321" s="24" t="s">
        <v>84</v>
      </c>
      <c r="AY321" s="24" t="s">
        <v>128</v>
      </c>
      <c r="BE321" s="204">
        <f>IF(N321="základní",J321,0)</f>
        <v>0</v>
      </c>
      <c r="BF321" s="204">
        <f>IF(N321="snížená",J321,0)</f>
        <v>0</v>
      </c>
      <c r="BG321" s="204">
        <f>IF(N321="zákl. přenesená",J321,0)</f>
        <v>0</v>
      </c>
      <c r="BH321" s="204">
        <f>IF(N321="sníž. přenesená",J321,0)</f>
        <v>0</v>
      </c>
      <c r="BI321" s="204">
        <f>IF(N321="nulová",J321,0)</f>
        <v>0</v>
      </c>
      <c r="BJ321" s="24" t="s">
        <v>25</v>
      </c>
      <c r="BK321" s="204">
        <f>ROUND(I321*H321,2)</f>
        <v>0</v>
      </c>
      <c r="BL321" s="24" t="s">
        <v>135</v>
      </c>
      <c r="BM321" s="24" t="s">
        <v>867</v>
      </c>
    </row>
    <row r="322" spans="2:65" s="1" customFormat="1" ht="81">
      <c r="B322" s="41"/>
      <c r="C322" s="63"/>
      <c r="D322" s="205" t="s">
        <v>137</v>
      </c>
      <c r="E322" s="63"/>
      <c r="F322" s="206" t="s">
        <v>302</v>
      </c>
      <c r="G322" s="63"/>
      <c r="H322" s="63"/>
      <c r="I322" s="163"/>
      <c r="J322" s="63"/>
      <c r="K322" s="63"/>
      <c r="L322" s="61"/>
      <c r="M322" s="207"/>
      <c r="N322" s="42"/>
      <c r="O322" s="42"/>
      <c r="P322" s="42"/>
      <c r="Q322" s="42"/>
      <c r="R322" s="42"/>
      <c r="S322" s="42"/>
      <c r="T322" s="78"/>
      <c r="AT322" s="24" t="s">
        <v>137</v>
      </c>
      <c r="AU322" s="24" t="s">
        <v>84</v>
      </c>
    </row>
    <row r="323" spans="2:65" s="11" customFormat="1" ht="13.5">
      <c r="B323" s="208"/>
      <c r="C323" s="209"/>
      <c r="D323" s="205" t="s">
        <v>141</v>
      </c>
      <c r="E323" s="210" t="s">
        <v>24</v>
      </c>
      <c r="F323" s="211" t="s">
        <v>303</v>
      </c>
      <c r="G323" s="209"/>
      <c r="H323" s="212" t="s">
        <v>24</v>
      </c>
      <c r="I323" s="213"/>
      <c r="J323" s="209"/>
      <c r="K323" s="209"/>
      <c r="L323" s="214"/>
      <c r="M323" s="215"/>
      <c r="N323" s="216"/>
      <c r="O323" s="216"/>
      <c r="P323" s="216"/>
      <c r="Q323" s="216"/>
      <c r="R323" s="216"/>
      <c r="S323" s="216"/>
      <c r="T323" s="217"/>
      <c r="AT323" s="218" t="s">
        <v>141</v>
      </c>
      <c r="AU323" s="218" t="s">
        <v>84</v>
      </c>
      <c r="AV323" s="11" t="s">
        <v>25</v>
      </c>
      <c r="AW323" s="11" t="s">
        <v>143</v>
      </c>
      <c r="AX323" s="11" t="s">
        <v>75</v>
      </c>
      <c r="AY323" s="218" t="s">
        <v>128</v>
      </c>
    </row>
    <row r="324" spans="2:65" s="12" customFormat="1" ht="13.5">
      <c r="B324" s="219"/>
      <c r="C324" s="220"/>
      <c r="D324" s="205" t="s">
        <v>141</v>
      </c>
      <c r="E324" s="231" t="s">
        <v>24</v>
      </c>
      <c r="F324" s="232" t="s">
        <v>868</v>
      </c>
      <c r="G324" s="220"/>
      <c r="H324" s="233">
        <v>145.392</v>
      </c>
      <c r="I324" s="225"/>
      <c r="J324" s="220"/>
      <c r="K324" s="220"/>
      <c r="L324" s="226"/>
      <c r="M324" s="227"/>
      <c r="N324" s="228"/>
      <c r="O324" s="228"/>
      <c r="P324" s="228"/>
      <c r="Q324" s="228"/>
      <c r="R324" s="228"/>
      <c r="S324" s="228"/>
      <c r="T324" s="229"/>
      <c r="AT324" s="230" t="s">
        <v>141</v>
      </c>
      <c r="AU324" s="230" t="s">
        <v>84</v>
      </c>
      <c r="AV324" s="12" t="s">
        <v>84</v>
      </c>
      <c r="AW324" s="12" t="s">
        <v>143</v>
      </c>
      <c r="AX324" s="12" t="s">
        <v>75</v>
      </c>
      <c r="AY324" s="230" t="s">
        <v>128</v>
      </c>
    </row>
    <row r="325" spans="2:65" s="13" customFormat="1" ht="13.5">
      <c r="B325" s="234"/>
      <c r="C325" s="235"/>
      <c r="D325" s="221" t="s">
        <v>141</v>
      </c>
      <c r="E325" s="236" t="s">
        <v>24</v>
      </c>
      <c r="F325" s="237" t="s">
        <v>153</v>
      </c>
      <c r="G325" s="235"/>
      <c r="H325" s="238">
        <v>145.392</v>
      </c>
      <c r="I325" s="239"/>
      <c r="J325" s="235"/>
      <c r="K325" s="235"/>
      <c r="L325" s="240"/>
      <c r="M325" s="241"/>
      <c r="N325" s="242"/>
      <c r="O325" s="242"/>
      <c r="P325" s="242"/>
      <c r="Q325" s="242"/>
      <c r="R325" s="242"/>
      <c r="S325" s="242"/>
      <c r="T325" s="243"/>
      <c r="AT325" s="244" t="s">
        <v>141</v>
      </c>
      <c r="AU325" s="244" t="s">
        <v>84</v>
      </c>
      <c r="AV325" s="13" t="s">
        <v>135</v>
      </c>
      <c r="AW325" s="13" t="s">
        <v>143</v>
      </c>
      <c r="AX325" s="13" t="s">
        <v>25</v>
      </c>
      <c r="AY325" s="244" t="s">
        <v>128</v>
      </c>
    </row>
    <row r="326" spans="2:65" s="1" customFormat="1" ht="31.5" customHeight="1">
      <c r="B326" s="41"/>
      <c r="C326" s="193" t="s">
        <v>307</v>
      </c>
      <c r="D326" s="193" t="s">
        <v>130</v>
      </c>
      <c r="E326" s="194" t="s">
        <v>313</v>
      </c>
      <c r="F326" s="195" t="s">
        <v>314</v>
      </c>
      <c r="G326" s="196" t="s">
        <v>133</v>
      </c>
      <c r="H326" s="197">
        <v>533.48</v>
      </c>
      <c r="I326" s="198"/>
      <c r="J326" s="199">
        <f>ROUND(I326*H326,2)</f>
        <v>0</v>
      </c>
      <c r="K326" s="195" t="s">
        <v>134</v>
      </c>
      <c r="L326" s="61"/>
      <c r="M326" s="200" t="s">
        <v>24</v>
      </c>
      <c r="N326" s="201" t="s">
        <v>46</v>
      </c>
      <c r="O326" s="42"/>
      <c r="P326" s="202">
        <f>O326*H326</f>
        <v>0</v>
      </c>
      <c r="Q326" s="202">
        <v>0</v>
      </c>
      <c r="R326" s="202">
        <f>Q326*H326</f>
        <v>0</v>
      </c>
      <c r="S326" s="202">
        <v>0</v>
      </c>
      <c r="T326" s="203">
        <f>S326*H326</f>
        <v>0</v>
      </c>
      <c r="AR326" s="24" t="s">
        <v>135</v>
      </c>
      <c r="AT326" s="24" t="s">
        <v>130</v>
      </c>
      <c r="AU326" s="24" t="s">
        <v>84</v>
      </c>
      <c r="AY326" s="24" t="s">
        <v>128</v>
      </c>
      <c r="BE326" s="204">
        <f>IF(N326="základní",J326,0)</f>
        <v>0</v>
      </c>
      <c r="BF326" s="204">
        <f>IF(N326="snížená",J326,0)</f>
        <v>0</v>
      </c>
      <c r="BG326" s="204">
        <f>IF(N326="zákl. přenesená",J326,0)</f>
        <v>0</v>
      </c>
      <c r="BH326" s="204">
        <f>IF(N326="sníž. přenesená",J326,0)</f>
        <v>0</v>
      </c>
      <c r="BI326" s="204">
        <f>IF(N326="nulová",J326,0)</f>
        <v>0</v>
      </c>
      <c r="BJ326" s="24" t="s">
        <v>25</v>
      </c>
      <c r="BK326" s="204">
        <f>ROUND(I326*H326,2)</f>
        <v>0</v>
      </c>
      <c r="BL326" s="24" t="s">
        <v>135</v>
      </c>
      <c r="BM326" s="24" t="s">
        <v>869</v>
      </c>
    </row>
    <row r="327" spans="2:65" s="1" customFormat="1" ht="31.5" customHeight="1">
      <c r="B327" s="41"/>
      <c r="C327" s="193" t="s">
        <v>312</v>
      </c>
      <c r="D327" s="193" t="s">
        <v>130</v>
      </c>
      <c r="E327" s="194" t="s">
        <v>317</v>
      </c>
      <c r="F327" s="195" t="s">
        <v>318</v>
      </c>
      <c r="G327" s="196" t="s">
        <v>133</v>
      </c>
      <c r="H327" s="197">
        <v>145.392</v>
      </c>
      <c r="I327" s="198"/>
      <c r="J327" s="199">
        <f>ROUND(I327*H327,2)</f>
        <v>0</v>
      </c>
      <c r="K327" s="195" t="s">
        <v>134</v>
      </c>
      <c r="L327" s="61"/>
      <c r="M327" s="200" t="s">
        <v>24</v>
      </c>
      <c r="N327" s="201" t="s">
        <v>46</v>
      </c>
      <c r="O327" s="42"/>
      <c r="P327" s="202">
        <f>O327*H327</f>
        <v>0</v>
      </c>
      <c r="Q327" s="202">
        <v>0</v>
      </c>
      <c r="R327" s="202">
        <f>Q327*H327</f>
        <v>0</v>
      </c>
      <c r="S327" s="202">
        <v>0</v>
      </c>
      <c r="T327" s="203">
        <f>S327*H327</f>
        <v>0</v>
      </c>
      <c r="AR327" s="24" t="s">
        <v>135</v>
      </c>
      <c r="AT327" s="24" t="s">
        <v>130</v>
      </c>
      <c r="AU327" s="24" t="s">
        <v>84</v>
      </c>
      <c r="AY327" s="24" t="s">
        <v>128</v>
      </c>
      <c r="BE327" s="204">
        <f>IF(N327="základní",J327,0)</f>
        <v>0</v>
      </c>
      <c r="BF327" s="204">
        <f>IF(N327="snížená",J327,0)</f>
        <v>0</v>
      </c>
      <c r="BG327" s="204">
        <f>IF(N327="zákl. přenesená",J327,0)</f>
        <v>0</v>
      </c>
      <c r="BH327" s="204">
        <f>IF(N327="sníž. přenesená",J327,0)</f>
        <v>0</v>
      </c>
      <c r="BI327" s="204">
        <f>IF(N327="nulová",J327,0)</f>
        <v>0</v>
      </c>
      <c r="BJ327" s="24" t="s">
        <v>25</v>
      </c>
      <c r="BK327" s="204">
        <f>ROUND(I327*H327,2)</f>
        <v>0</v>
      </c>
      <c r="BL327" s="24" t="s">
        <v>135</v>
      </c>
      <c r="BM327" s="24" t="s">
        <v>870</v>
      </c>
    </row>
    <row r="328" spans="2:65" s="1" customFormat="1" ht="31.5" customHeight="1">
      <c r="B328" s="41"/>
      <c r="C328" s="193" t="s">
        <v>316</v>
      </c>
      <c r="D328" s="193" t="s">
        <v>130</v>
      </c>
      <c r="E328" s="194" t="s">
        <v>321</v>
      </c>
      <c r="F328" s="195" t="s">
        <v>322</v>
      </c>
      <c r="G328" s="196" t="s">
        <v>205</v>
      </c>
      <c r="H328" s="197">
        <v>462.16</v>
      </c>
      <c r="I328" s="198"/>
      <c r="J328" s="199">
        <f>ROUND(I328*H328,2)</f>
        <v>0</v>
      </c>
      <c r="K328" s="195" t="s">
        <v>134</v>
      </c>
      <c r="L328" s="61"/>
      <c r="M328" s="200" t="s">
        <v>24</v>
      </c>
      <c r="N328" s="201" t="s">
        <v>46</v>
      </c>
      <c r="O328" s="42"/>
      <c r="P328" s="202">
        <f>O328*H328</f>
        <v>0</v>
      </c>
      <c r="Q328" s="202">
        <v>1.3600000000000001E-3</v>
      </c>
      <c r="R328" s="202">
        <f>Q328*H328</f>
        <v>0.62853760000000003</v>
      </c>
      <c r="S328" s="202">
        <v>0</v>
      </c>
      <c r="T328" s="203">
        <f>S328*H328</f>
        <v>0</v>
      </c>
      <c r="AR328" s="24" t="s">
        <v>135</v>
      </c>
      <c r="AT328" s="24" t="s">
        <v>130</v>
      </c>
      <c r="AU328" s="24" t="s">
        <v>84</v>
      </c>
      <c r="AY328" s="24" t="s">
        <v>128</v>
      </c>
      <c r="BE328" s="204">
        <f>IF(N328="základní",J328,0)</f>
        <v>0</v>
      </c>
      <c r="BF328" s="204">
        <f>IF(N328="snížená",J328,0)</f>
        <v>0</v>
      </c>
      <c r="BG328" s="204">
        <f>IF(N328="zákl. přenesená",J328,0)</f>
        <v>0</v>
      </c>
      <c r="BH328" s="204">
        <f>IF(N328="sníž. přenesená",J328,0)</f>
        <v>0</v>
      </c>
      <c r="BI328" s="204">
        <f>IF(N328="nulová",J328,0)</f>
        <v>0</v>
      </c>
      <c r="BJ328" s="24" t="s">
        <v>25</v>
      </c>
      <c r="BK328" s="204">
        <f>ROUND(I328*H328,2)</f>
        <v>0</v>
      </c>
      <c r="BL328" s="24" t="s">
        <v>135</v>
      </c>
      <c r="BM328" s="24" t="s">
        <v>871</v>
      </c>
    </row>
    <row r="329" spans="2:65" s="1" customFormat="1" ht="54">
      <c r="B329" s="41"/>
      <c r="C329" s="63"/>
      <c r="D329" s="205" t="s">
        <v>137</v>
      </c>
      <c r="E329" s="63"/>
      <c r="F329" s="206" t="s">
        <v>324</v>
      </c>
      <c r="G329" s="63"/>
      <c r="H329" s="63"/>
      <c r="I329" s="163"/>
      <c r="J329" s="63"/>
      <c r="K329" s="63"/>
      <c r="L329" s="61"/>
      <c r="M329" s="207"/>
      <c r="N329" s="42"/>
      <c r="O329" s="42"/>
      <c r="P329" s="42"/>
      <c r="Q329" s="42"/>
      <c r="R329" s="42"/>
      <c r="S329" s="42"/>
      <c r="T329" s="78"/>
      <c r="AT329" s="24" t="s">
        <v>137</v>
      </c>
      <c r="AU329" s="24" t="s">
        <v>84</v>
      </c>
    </row>
    <row r="330" spans="2:65" s="12" customFormat="1" ht="13.5">
      <c r="B330" s="219"/>
      <c r="C330" s="220"/>
      <c r="D330" s="205" t="s">
        <v>141</v>
      </c>
      <c r="E330" s="231" t="s">
        <v>24</v>
      </c>
      <c r="F330" s="232" t="s">
        <v>872</v>
      </c>
      <c r="G330" s="220"/>
      <c r="H330" s="233">
        <v>218.88</v>
      </c>
      <c r="I330" s="225"/>
      <c r="J330" s="220"/>
      <c r="K330" s="220"/>
      <c r="L330" s="226"/>
      <c r="M330" s="227"/>
      <c r="N330" s="228"/>
      <c r="O330" s="228"/>
      <c r="P330" s="228"/>
      <c r="Q330" s="228"/>
      <c r="R330" s="228"/>
      <c r="S330" s="228"/>
      <c r="T330" s="229"/>
      <c r="AT330" s="230" t="s">
        <v>141</v>
      </c>
      <c r="AU330" s="230" t="s">
        <v>84</v>
      </c>
      <c r="AV330" s="12" t="s">
        <v>84</v>
      </c>
      <c r="AW330" s="12" t="s">
        <v>143</v>
      </c>
      <c r="AX330" s="12" t="s">
        <v>75</v>
      </c>
      <c r="AY330" s="230" t="s">
        <v>128</v>
      </c>
    </row>
    <row r="331" spans="2:65" s="12" customFormat="1" ht="13.5">
      <c r="B331" s="219"/>
      <c r="C331" s="220"/>
      <c r="D331" s="205" t="s">
        <v>141</v>
      </c>
      <c r="E331" s="231" t="s">
        <v>24</v>
      </c>
      <c r="F331" s="232" t="s">
        <v>873</v>
      </c>
      <c r="G331" s="220"/>
      <c r="H331" s="233">
        <v>21.78</v>
      </c>
      <c r="I331" s="225"/>
      <c r="J331" s="220"/>
      <c r="K331" s="220"/>
      <c r="L331" s="226"/>
      <c r="M331" s="227"/>
      <c r="N331" s="228"/>
      <c r="O331" s="228"/>
      <c r="P331" s="228"/>
      <c r="Q331" s="228"/>
      <c r="R331" s="228"/>
      <c r="S331" s="228"/>
      <c r="T331" s="229"/>
      <c r="AT331" s="230" t="s">
        <v>141</v>
      </c>
      <c r="AU331" s="230" t="s">
        <v>84</v>
      </c>
      <c r="AV331" s="12" t="s">
        <v>84</v>
      </c>
      <c r="AW331" s="12" t="s">
        <v>143</v>
      </c>
      <c r="AX331" s="12" t="s">
        <v>75</v>
      </c>
      <c r="AY331" s="230" t="s">
        <v>128</v>
      </c>
    </row>
    <row r="332" spans="2:65" s="12" customFormat="1" ht="13.5">
      <c r="B332" s="219"/>
      <c r="C332" s="220"/>
      <c r="D332" s="205" t="s">
        <v>141</v>
      </c>
      <c r="E332" s="231" t="s">
        <v>24</v>
      </c>
      <c r="F332" s="232" t="s">
        <v>874</v>
      </c>
      <c r="G332" s="220"/>
      <c r="H332" s="233">
        <v>18.876000000000001</v>
      </c>
      <c r="I332" s="225"/>
      <c r="J332" s="220"/>
      <c r="K332" s="220"/>
      <c r="L332" s="226"/>
      <c r="M332" s="227"/>
      <c r="N332" s="228"/>
      <c r="O332" s="228"/>
      <c r="P332" s="228"/>
      <c r="Q332" s="228"/>
      <c r="R332" s="228"/>
      <c r="S332" s="228"/>
      <c r="T332" s="229"/>
      <c r="AT332" s="230" t="s">
        <v>141</v>
      </c>
      <c r="AU332" s="230" t="s">
        <v>84</v>
      </c>
      <c r="AV332" s="12" t="s">
        <v>84</v>
      </c>
      <c r="AW332" s="12" t="s">
        <v>143</v>
      </c>
      <c r="AX332" s="12" t="s">
        <v>75</v>
      </c>
      <c r="AY332" s="230" t="s">
        <v>128</v>
      </c>
    </row>
    <row r="333" spans="2:65" s="12" customFormat="1" ht="13.5">
      <c r="B333" s="219"/>
      <c r="C333" s="220"/>
      <c r="D333" s="205" t="s">
        <v>141</v>
      </c>
      <c r="E333" s="231" t="s">
        <v>24</v>
      </c>
      <c r="F333" s="232" t="s">
        <v>875</v>
      </c>
      <c r="G333" s="220"/>
      <c r="H333" s="233">
        <v>48.448</v>
      </c>
      <c r="I333" s="225"/>
      <c r="J333" s="220"/>
      <c r="K333" s="220"/>
      <c r="L333" s="226"/>
      <c r="M333" s="227"/>
      <c r="N333" s="228"/>
      <c r="O333" s="228"/>
      <c r="P333" s="228"/>
      <c r="Q333" s="228"/>
      <c r="R333" s="228"/>
      <c r="S333" s="228"/>
      <c r="T333" s="229"/>
      <c r="AT333" s="230" t="s">
        <v>141</v>
      </c>
      <c r="AU333" s="230" t="s">
        <v>84</v>
      </c>
      <c r="AV333" s="12" t="s">
        <v>84</v>
      </c>
      <c r="AW333" s="12" t="s">
        <v>143</v>
      </c>
      <c r="AX333" s="12" t="s">
        <v>75</v>
      </c>
      <c r="AY333" s="230" t="s">
        <v>128</v>
      </c>
    </row>
    <row r="334" spans="2:65" s="12" customFormat="1" ht="13.5">
      <c r="B334" s="219"/>
      <c r="C334" s="220"/>
      <c r="D334" s="205" t="s">
        <v>141</v>
      </c>
      <c r="E334" s="231" t="s">
        <v>24</v>
      </c>
      <c r="F334" s="232" t="s">
        <v>876</v>
      </c>
      <c r="G334" s="220"/>
      <c r="H334" s="233">
        <v>34.363999999999997</v>
      </c>
      <c r="I334" s="225"/>
      <c r="J334" s="220"/>
      <c r="K334" s="220"/>
      <c r="L334" s="226"/>
      <c r="M334" s="227"/>
      <c r="N334" s="228"/>
      <c r="O334" s="228"/>
      <c r="P334" s="228"/>
      <c r="Q334" s="228"/>
      <c r="R334" s="228"/>
      <c r="S334" s="228"/>
      <c r="T334" s="229"/>
      <c r="AT334" s="230" t="s">
        <v>141</v>
      </c>
      <c r="AU334" s="230" t="s">
        <v>84</v>
      </c>
      <c r="AV334" s="12" t="s">
        <v>84</v>
      </c>
      <c r="AW334" s="12" t="s">
        <v>143</v>
      </c>
      <c r="AX334" s="12" t="s">
        <v>75</v>
      </c>
      <c r="AY334" s="230" t="s">
        <v>128</v>
      </c>
    </row>
    <row r="335" spans="2:65" s="12" customFormat="1" ht="13.5">
      <c r="B335" s="219"/>
      <c r="C335" s="220"/>
      <c r="D335" s="205" t="s">
        <v>141</v>
      </c>
      <c r="E335" s="231" t="s">
        <v>24</v>
      </c>
      <c r="F335" s="232" t="s">
        <v>877</v>
      </c>
      <c r="G335" s="220"/>
      <c r="H335" s="233">
        <v>53.795000000000002</v>
      </c>
      <c r="I335" s="225"/>
      <c r="J335" s="220"/>
      <c r="K335" s="220"/>
      <c r="L335" s="226"/>
      <c r="M335" s="227"/>
      <c r="N335" s="228"/>
      <c r="O335" s="228"/>
      <c r="P335" s="228"/>
      <c r="Q335" s="228"/>
      <c r="R335" s="228"/>
      <c r="S335" s="228"/>
      <c r="T335" s="229"/>
      <c r="AT335" s="230" t="s">
        <v>141</v>
      </c>
      <c r="AU335" s="230" t="s">
        <v>84</v>
      </c>
      <c r="AV335" s="12" t="s">
        <v>84</v>
      </c>
      <c r="AW335" s="12" t="s">
        <v>143</v>
      </c>
      <c r="AX335" s="12" t="s">
        <v>75</v>
      </c>
      <c r="AY335" s="230" t="s">
        <v>128</v>
      </c>
    </row>
    <row r="336" spans="2:65" s="12" customFormat="1" ht="13.5">
      <c r="B336" s="219"/>
      <c r="C336" s="220"/>
      <c r="D336" s="205" t="s">
        <v>141</v>
      </c>
      <c r="E336" s="231" t="s">
        <v>24</v>
      </c>
      <c r="F336" s="232" t="s">
        <v>878</v>
      </c>
      <c r="G336" s="220"/>
      <c r="H336" s="233">
        <v>33.201999999999998</v>
      </c>
      <c r="I336" s="225"/>
      <c r="J336" s="220"/>
      <c r="K336" s="220"/>
      <c r="L336" s="226"/>
      <c r="M336" s="227"/>
      <c r="N336" s="228"/>
      <c r="O336" s="228"/>
      <c r="P336" s="228"/>
      <c r="Q336" s="228"/>
      <c r="R336" s="228"/>
      <c r="S336" s="228"/>
      <c r="T336" s="229"/>
      <c r="AT336" s="230" t="s">
        <v>141</v>
      </c>
      <c r="AU336" s="230" t="s">
        <v>84</v>
      </c>
      <c r="AV336" s="12" t="s">
        <v>84</v>
      </c>
      <c r="AW336" s="12" t="s">
        <v>143</v>
      </c>
      <c r="AX336" s="12" t="s">
        <v>75</v>
      </c>
      <c r="AY336" s="230" t="s">
        <v>128</v>
      </c>
    </row>
    <row r="337" spans="2:65" s="12" customFormat="1" ht="13.5">
      <c r="B337" s="219"/>
      <c r="C337" s="220"/>
      <c r="D337" s="205" t="s">
        <v>141</v>
      </c>
      <c r="E337" s="231" t="s">
        <v>24</v>
      </c>
      <c r="F337" s="232" t="s">
        <v>879</v>
      </c>
      <c r="G337" s="220"/>
      <c r="H337" s="233">
        <v>16.068999999999999</v>
      </c>
      <c r="I337" s="225"/>
      <c r="J337" s="220"/>
      <c r="K337" s="220"/>
      <c r="L337" s="226"/>
      <c r="M337" s="227"/>
      <c r="N337" s="228"/>
      <c r="O337" s="228"/>
      <c r="P337" s="228"/>
      <c r="Q337" s="228"/>
      <c r="R337" s="228"/>
      <c r="S337" s="228"/>
      <c r="T337" s="229"/>
      <c r="AT337" s="230" t="s">
        <v>141</v>
      </c>
      <c r="AU337" s="230" t="s">
        <v>84</v>
      </c>
      <c r="AV337" s="12" t="s">
        <v>84</v>
      </c>
      <c r="AW337" s="12" t="s">
        <v>143</v>
      </c>
      <c r="AX337" s="12" t="s">
        <v>75</v>
      </c>
      <c r="AY337" s="230" t="s">
        <v>128</v>
      </c>
    </row>
    <row r="338" spans="2:65" s="12" customFormat="1" ht="13.5">
      <c r="B338" s="219"/>
      <c r="C338" s="220"/>
      <c r="D338" s="205" t="s">
        <v>141</v>
      </c>
      <c r="E338" s="231" t="s">
        <v>24</v>
      </c>
      <c r="F338" s="232" t="s">
        <v>880</v>
      </c>
      <c r="G338" s="220"/>
      <c r="H338" s="233">
        <v>16.745999999999999</v>
      </c>
      <c r="I338" s="225"/>
      <c r="J338" s="220"/>
      <c r="K338" s="220"/>
      <c r="L338" s="226"/>
      <c r="M338" s="227"/>
      <c r="N338" s="228"/>
      <c r="O338" s="228"/>
      <c r="P338" s="228"/>
      <c r="Q338" s="228"/>
      <c r="R338" s="228"/>
      <c r="S338" s="228"/>
      <c r="T338" s="229"/>
      <c r="AT338" s="230" t="s">
        <v>141</v>
      </c>
      <c r="AU338" s="230" t="s">
        <v>84</v>
      </c>
      <c r="AV338" s="12" t="s">
        <v>84</v>
      </c>
      <c r="AW338" s="12" t="s">
        <v>143</v>
      </c>
      <c r="AX338" s="12" t="s">
        <v>75</v>
      </c>
      <c r="AY338" s="230" t="s">
        <v>128</v>
      </c>
    </row>
    <row r="339" spans="2:65" s="13" customFormat="1" ht="13.5">
      <c r="B339" s="234"/>
      <c r="C339" s="235"/>
      <c r="D339" s="221" t="s">
        <v>141</v>
      </c>
      <c r="E339" s="236" t="s">
        <v>24</v>
      </c>
      <c r="F339" s="237" t="s">
        <v>153</v>
      </c>
      <c r="G339" s="235"/>
      <c r="H339" s="238">
        <v>462.16</v>
      </c>
      <c r="I339" s="239"/>
      <c r="J339" s="235"/>
      <c r="K339" s="235"/>
      <c r="L339" s="240"/>
      <c r="M339" s="241"/>
      <c r="N339" s="242"/>
      <c r="O339" s="242"/>
      <c r="P339" s="242"/>
      <c r="Q339" s="242"/>
      <c r="R339" s="242"/>
      <c r="S339" s="242"/>
      <c r="T339" s="243"/>
      <c r="AT339" s="244" t="s">
        <v>141</v>
      </c>
      <c r="AU339" s="244" t="s">
        <v>84</v>
      </c>
      <c r="AV339" s="13" t="s">
        <v>135</v>
      </c>
      <c r="AW339" s="13" t="s">
        <v>143</v>
      </c>
      <c r="AX339" s="13" t="s">
        <v>25</v>
      </c>
      <c r="AY339" s="244" t="s">
        <v>128</v>
      </c>
    </row>
    <row r="340" spans="2:65" s="1" customFormat="1" ht="31.5" customHeight="1">
      <c r="B340" s="41"/>
      <c r="C340" s="193" t="s">
        <v>320</v>
      </c>
      <c r="D340" s="193" t="s">
        <v>130</v>
      </c>
      <c r="E340" s="194" t="s">
        <v>329</v>
      </c>
      <c r="F340" s="195" t="s">
        <v>330</v>
      </c>
      <c r="G340" s="196" t="s">
        <v>205</v>
      </c>
      <c r="H340" s="197">
        <v>126.01900000000001</v>
      </c>
      <c r="I340" s="198"/>
      <c r="J340" s="199">
        <f>ROUND(I340*H340,2)</f>
        <v>0</v>
      </c>
      <c r="K340" s="195" t="s">
        <v>134</v>
      </c>
      <c r="L340" s="61"/>
      <c r="M340" s="200" t="s">
        <v>24</v>
      </c>
      <c r="N340" s="201" t="s">
        <v>46</v>
      </c>
      <c r="O340" s="42"/>
      <c r="P340" s="202">
        <f>O340*H340</f>
        <v>0</v>
      </c>
      <c r="Q340" s="202">
        <v>1.39E-3</v>
      </c>
      <c r="R340" s="202">
        <f>Q340*H340</f>
        <v>0.17516640999999999</v>
      </c>
      <c r="S340" s="202">
        <v>0</v>
      </c>
      <c r="T340" s="203">
        <f>S340*H340</f>
        <v>0</v>
      </c>
      <c r="AR340" s="24" t="s">
        <v>135</v>
      </c>
      <c r="AT340" s="24" t="s">
        <v>130</v>
      </c>
      <c r="AU340" s="24" t="s">
        <v>84</v>
      </c>
      <c r="AY340" s="24" t="s">
        <v>128</v>
      </c>
      <c r="BE340" s="204">
        <f>IF(N340="základní",J340,0)</f>
        <v>0</v>
      </c>
      <c r="BF340" s="204">
        <f>IF(N340="snížená",J340,0)</f>
        <v>0</v>
      </c>
      <c r="BG340" s="204">
        <f>IF(N340="zákl. přenesená",J340,0)</f>
        <v>0</v>
      </c>
      <c r="BH340" s="204">
        <f>IF(N340="sníž. přenesená",J340,0)</f>
        <v>0</v>
      </c>
      <c r="BI340" s="204">
        <f>IF(N340="nulová",J340,0)</f>
        <v>0</v>
      </c>
      <c r="BJ340" s="24" t="s">
        <v>25</v>
      </c>
      <c r="BK340" s="204">
        <f>ROUND(I340*H340,2)</f>
        <v>0</v>
      </c>
      <c r="BL340" s="24" t="s">
        <v>135</v>
      </c>
      <c r="BM340" s="24" t="s">
        <v>881</v>
      </c>
    </row>
    <row r="341" spans="2:65" s="1" customFormat="1" ht="54">
      <c r="B341" s="41"/>
      <c r="C341" s="63"/>
      <c r="D341" s="205" t="s">
        <v>137</v>
      </c>
      <c r="E341" s="63"/>
      <c r="F341" s="206" t="s">
        <v>324</v>
      </c>
      <c r="G341" s="63"/>
      <c r="H341" s="63"/>
      <c r="I341" s="163"/>
      <c r="J341" s="63"/>
      <c r="K341" s="63"/>
      <c r="L341" s="61"/>
      <c r="M341" s="207"/>
      <c r="N341" s="42"/>
      <c r="O341" s="42"/>
      <c r="P341" s="42"/>
      <c r="Q341" s="42"/>
      <c r="R341" s="42"/>
      <c r="S341" s="42"/>
      <c r="T341" s="78"/>
      <c r="AT341" s="24" t="s">
        <v>137</v>
      </c>
      <c r="AU341" s="24" t="s">
        <v>84</v>
      </c>
    </row>
    <row r="342" spans="2:65" s="12" customFormat="1" ht="13.5">
      <c r="B342" s="219"/>
      <c r="C342" s="220"/>
      <c r="D342" s="205" t="s">
        <v>141</v>
      </c>
      <c r="E342" s="231" t="s">
        <v>24</v>
      </c>
      <c r="F342" s="232" t="s">
        <v>882</v>
      </c>
      <c r="G342" s="220"/>
      <c r="H342" s="233">
        <v>126.01900000000001</v>
      </c>
      <c r="I342" s="225"/>
      <c r="J342" s="220"/>
      <c r="K342" s="220"/>
      <c r="L342" s="226"/>
      <c r="M342" s="227"/>
      <c r="N342" s="228"/>
      <c r="O342" s="228"/>
      <c r="P342" s="228"/>
      <c r="Q342" s="228"/>
      <c r="R342" s="228"/>
      <c r="S342" s="228"/>
      <c r="T342" s="229"/>
      <c r="AT342" s="230" t="s">
        <v>141</v>
      </c>
      <c r="AU342" s="230" t="s">
        <v>84</v>
      </c>
      <c r="AV342" s="12" t="s">
        <v>84</v>
      </c>
      <c r="AW342" s="12" t="s">
        <v>143</v>
      </c>
      <c r="AX342" s="12" t="s">
        <v>75</v>
      </c>
      <c r="AY342" s="230" t="s">
        <v>128</v>
      </c>
    </row>
    <row r="343" spans="2:65" s="13" customFormat="1" ht="13.5">
      <c r="B343" s="234"/>
      <c r="C343" s="235"/>
      <c r="D343" s="221" t="s">
        <v>141</v>
      </c>
      <c r="E343" s="236" t="s">
        <v>24</v>
      </c>
      <c r="F343" s="237" t="s">
        <v>153</v>
      </c>
      <c r="G343" s="235"/>
      <c r="H343" s="238">
        <v>126.01900000000001</v>
      </c>
      <c r="I343" s="239"/>
      <c r="J343" s="235"/>
      <c r="K343" s="235"/>
      <c r="L343" s="240"/>
      <c r="M343" s="241"/>
      <c r="N343" s="242"/>
      <c r="O343" s="242"/>
      <c r="P343" s="242"/>
      <c r="Q343" s="242"/>
      <c r="R343" s="242"/>
      <c r="S343" s="242"/>
      <c r="T343" s="243"/>
      <c r="AT343" s="244" t="s">
        <v>141</v>
      </c>
      <c r="AU343" s="244" t="s">
        <v>84</v>
      </c>
      <c r="AV343" s="13" t="s">
        <v>135</v>
      </c>
      <c r="AW343" s="13" t="s">
        <v>143</v>
      </c>
      <c r="AX343" s="13" t="s">
        <v>25</v>
      </c>
      <c r="AY343" s="244" t="s">
        <v>128</v>
      </c>
    </row>
    <row r="344" spans="2:65" s="1" customFormat="1" ht="31.5" customHeight="1">
      <c r="B344" s="41"/>
      <c r="C344" s="193" t="s">
        <v>328</v>
      </c>
      <c r="D344" s="193" t="s">
        <v>130</v>
      </c>
      <c r="E344" s="194" t="s">
        <v>334</v>
      </c>
      <c r="F344" s="195" t="s">
        <v>335</v>
      </c>
      <c r="G344" s="196" t="s">
        <v>205</v>
      </c>
      <c r="H344" s="197">
        <v>462.16</v>
      </c>
      <c r="I344" s="198"/>
      <c r="J344" s="199">
        <f>ROUND(I344*H344,2)</f>
        <v>0</v>
      </c>
      <c r="K344" s="195" t="s">
        <v>134</v>
      </c>
      <c r="L344" s="61"/>
      <c r="M344" s="200" t="s">
        <v>24</v>
      </c>
      <c r="N344" s="201" t="s">
        <v>46</v>
      </c>
      <c r="O344" s="42"/>
      <c r="P344" s="202">
        <f>O344*H344</f>
        <v>0</v>
      </c>
      <c r="Q344" s="202">
        <v>0</v>
      </c>
      <c r="R344" s="202">
        <f>Q344*H344</f>
        <v>0</v>
      </c>
      <c r="S344" s="202">
        <v>0</v>
      </c>
      <c r="T344" s="203">
        <f>S344*H344</f>
        <v>0</v>
      </c>
      <c r="AR344" s="24" t="s">
        <v>135</v>
      </c>
      <c r="AT344" s="24" t="s">
        <v>130</v>
      </c>
      <c r="AU344" s="24" t="s">
        <v>84</v>
      </c>
      <c r="AY344" s="24" t="s">
        <v>128</v>
      </c>
      <c r="BE344" s="204">
        <f>IF(N344="základní",J344,0)</f>
        <v>0</v>
      </c>
      <c r="BF344" s="204">
        <f>IF(N344="snížená",J344,0)</f>
        <v>0</v>
      </c>
      <c r="BG344" s="204">
        <f>IF(N344="zákl. přenesená",J344,0)</f>
        <v>0</v>
      </c>
      <c r="BH344" s="204">
        <f>IF(N344="sníž. přenesená",J344,0)</f>
        <v>0</v>
      </c>
      <c r="BI344" s="204">
        <f>IF(N344="nulová",J344,0)</f>
        <v>0</v>
      </c>
      <c r="BJ344" s="24" t="s">
        <v>25</v>
      </c>
      <c r="BK344" s="204">
        <f>ROUND(I344*H344,2)</f>
        <v>0</v>
      </c>
      <c r="BL344" s="24" t="s">
        <v>135</v>
      </c>
      <c r="BM344" s="24" t="s">
        <v>883</v>
      </c>
    </row>
    <row r="345" spans="2:65" s="1" customFormat="1" ht="31.5" customHeight="1">
      <c r="B345" s="41"/>
      <c r="C345" s="193" t="s">
        <v>333</v>
      </c>
      <c r="D345" s="193" t="s">
        <v>130</v>
      </c>
      <c r="E345" s="194" t="s">
        <v>338</v>
      </c>
      <c r="F345" s="195" t="s">
        <v>339</v>
      </c>
      <c r="G345" s="196" t="s">
        <v>205</v>
      </c>
      <c r="H345" s="197">
        <v>126.01900000000001</v>
      </c>
      <c r="I345" s="198"/>
      <c r="J345" s="199">
        <f>ROUND(I345*H345,2)</f>
        <v>0</v>
      </c>
      <c r="K345" s="195" t="s">
        <v>134</v>
      </c>
      <c r="L345" s="61"/>
      <c r="M345" s="200" t="s">
        <v>24</v>
      </c>
      <c r="N345" s="201" t="s">
        <v>46</v>
      </c>
      <c r="O345" s="42"/>
      <c r="P345" s="202">
        <f>O345*H345</f>
        <v>0</v>
      </c>
      <c r="Q345" s="202">
        <v>0</v>
      </c>
      <c r="R345" s="202">
        <f>Q345*H345</f>
        <v>0</v>
      </c>
      <c r="S345" s="202">
        <v>0</v>
      </c>
      <c r="T345" s="203">
        <f>S345*H345</f>
        <v>0</v>
      </c>
      <c r="AR345" s="24" t="s">
        <v>135</v>
      </c>
      <c r="AT345" s="24" t="s">
        <v>130</v>
      </c>
      <c r="AU345" s="24" t="s">
        <v>84</v>
      </c>
      <c r="AY345" s="24" t="s">
        <v>128</v>
      </c>
      <c r="BE345" s="204">
        <f>IF(N345="základní",J345,0)</f>
        <v>0</v>
      </c>
      <c r="BF345" s="204">
        <f>IF(N345="snížená",J345,0)</f>
        <v>0</v>
      </c>
      <c r="BG345" s="204">
        <f>IF(N345="zákl. přenesená",J345,0)</f>
        <v>0</v>
      </c>
      <c r="BH345" s="204">
        <f>IF(N345="sníž. přenesená",J345,0)</f>
        <v>0</v>
      </c>
      <c r="BI345" s="204">
        <f>IF(N345="nulová",J345,0)</f>
        <v>0</v>
      </c>
      <c r="BJ345" s="24" t="s">
        <v>25</v>
      </c>
      <c r="BK345" s="204">
        <f>ROUND(I345*H345,2)</f>
        <v>0</v>
      </c>
      <c r="BL345" s="24" t="s">
        <v>135</v>
      </c>
      <c r="BM345" s="24" t="s">
        <v>884</v>
      </c>
    </row>
    <row r="346" spans="2:65" s="1" customFormat="1" ht="44.25" customHeight="1">
      <c r="B346" s="41"/>
      <c r="C346" s="193" t="s">
        <v>337</v>
      </c>
      <c r="D346" s="193" t="s">
        <v>130</v>
      </c>
      <c r="E346" s="194" t="s">
        <v>342</v>
      </c>
      <c r="F346" s="195" t="s">
        <v>343</v>
      </c>
      <c r="G346" s="196" t="s">
        <v>205</v>
      </c>
      <c r="H346" s="197">
        <v>633.37300000000005</v>
      </c>
      <c r="I346" s="198"/>
      <c r="J346" s="199">
        <f>ROUND(I346*H346,2)</f>
        <v>0</v>
      </c>
      <c r="K346" s="195" t="s">
        <v>134</v>
      </c>
      <c r="L346" s="61"/>
      <c r="M346" s="200" t="s">
        <v>24</v>
      </c>
      <c r="N346" s="201" t="s">
        <v>46</v>
      </c>
      <c r="O346" s="42"/>
      <c r="P346" s="202">
        <f>O346*H346</f>
        <v>0</v>
      </c>
      <c r="Q346" s="202">
        <v>0</v>
      </c>
      <c r="R346" s="202">
        <f>Q346*H346</f>
        <v>0</v>
      </c>
      <c r="S346" s="202">
        <v>0</v>
      </c>
      <c r="T346" s="203">
        <f>S346*H346</f>
        <v>0</v>
      </c>
      <c r="AR346" s="24" t="s">
        <v>135</v>
      </c>
      <c r="AT346" s="24" t="s">
        <v>130</v>
      </c>
      <c r="AU346" s="24" t="s">
        <v>84</v>
      </c>
      <c r="AY346" s="24" t="s">
        <v>128</v>
      </c>
      <c r="BE346" s="204">
        <f>IF(N346="základní",J346,0)</f>
        <v>0</v>
      </c>
      <c r="BF346" s="204">
        <f>IF(N346="snížená",J346,0)</f>
        <v>0</v>
      </c>
      <c r="BG346" s="204">
        <f>IF(N346="zákl. přenesená",J346,0)</f>
        <v>0</v>
      </c>
      <c r="BH346" s="204">
        <f>IF(N346="sníž. přenesená",J346,0)</f>
        <v>0</v>
      </c>
      <c r="BI346" s="204">
        <f>IF(N346="nulová",J346,0)</f>
        <v>0</v>
      </c>
      <c r="BJ346" s="24" t="s">
        <v>25</v>
      </c>
      <c r="BK346" s="204">
        <f>ROUND(I346*H346,2)</f>
        <v>0</v>
      </c>
      <c r="BL346" s="24" t="s">
        <v>135</v>
      </c>
      <c r="BM346" s="24" t="s">
        <v>885</v>
      </c>
    </row>
    <row r="347" spans="2:65" s="1" customFormat="1" ht="94.5">
      <c r="B347" s="41"/>
      <c r="C347" s="63"/>
      <c r="D347" s="205" t="s">
        <v>137</v>
      </c>
      <c r="E347" s="63"/>
      <c r="F347" s="206" t="s">
        <v>345</v>
      </c>
      <c r="G347" s="63"/>
      <c r="H347" s="63"/>
      <c r="I347" s="163"/>
      <c r="J347" s="63"/>
      <c r="K347" s="63"/>
      <c r="L347" s="61"/>
      <c r="M347" s="207"/>
      <c r="N347" s="42"/>
      <c r="O347" s="42"/>
      <c r="P347" s="42"/>
      <c r="Q347" s="42"/>
      <c r="R347" s="42"/>
      <c r="S347" s="42"/>
      <c r="T347" s="78"/>
      <c r="AT347" s="24" t="s">
        <v>137</v>
      </c>
      <c r="AU347" s="24" t="s">
        <v>84</v>
      </c>
    </row>
    <row r="348" spans="2:65" s="11" customFormat="1" ht="13.5">
      <c r="B348" s="208"/>
      <c r="C348" s="209"/>
      <c r="D348" s="205" t="s">
        <v>141</v>
      </c>
      <c r="E348" s="210" t="s">
        <v>24</v>
      </c>
      <c r="F348" s="211" t="s">
        <v>346</v>
      </c>
      <c r="G348" s="209"/>
      <c r="H348" s="212" t="s">
        <v>24</v>
      </c>
      <c r="I348" s="213"/>
      <c r="J348" s="209"/>
      <c r="K348" s="209"/>
      <c r="L348" s="214"/>
      <c r="M348" s="215"/>
      <c r="N348" s="216"/>
      <c r="O348" s="216"/>
      <c r="P348" s="216"/>
      <c r="Q348" s="216"/>
      <c r="R348" s="216"/>
      <c r="S348" s="216"/>
      <c r="T348" s="217"/>
      <c r="AT348" s="218" t="s">
        <v>141</v>
      </c>
      <c r="AU348" s="218" t="s">
        <v>84</v>
      </c>
      <c r="AV348" s="11" t="s">
        <v>25</v>
      </c>
      <c r="AW348" s="11" t="s">
        <v>143</v>
      </c>
      <c r="AX348" s="11" t="s">
        <v>75</v>
      </c>
      <c r="AY348" s="218" t="s">
        <v>128</v>
      </c>
    </row>
    <row r="349" spans="2:65" s="11" customFormat="1" ht="13.5">
      <c r="B349" s="208"/>
      <c r="C349" s="209"/>
      <c r="D349" s="205" t="s">
        <v>141</v>
      </c>
      <c r="E349" s="210" t="s">
        <v>24</v>
      </c>
      <c r="F349" s="211" t="s">
        <v>886</v>
      </c>
      <c r="G349" s="209"/>
      <c r="H349" s="212" t="s">
        <v>24</v>
      </c>
      <c r="I349" s="213"/>
      <c r="J349" s="209"/>
      <c r="K349" s="209"/>
      <c r="L349" s="214"/>
      <c r="M349" s="215"/>
      <c r="N349" s="216"/>
      <c r="O349" s="216"/>
      <c r="P349" s="216"/>
      <c r="Q349" s="216"/>
      <c r="R349" s="216"/>
      <c r="S349" s="216"/>
      <c r="T349" s="217"/>
      <c r="AT349" s="218" t="s">
        <v>141</v>
      </c>
      <c r="AU349" s="218" t="s">
        <v>84</v>
      </c>
      <c r="AV349" s="11" t="s">
        <v>25</v>
      </c>
      <c r="AW349" s="11" t="s">
        <v>143</v>
      </c>
      <c r="AX349" s="11" t="s">
        <v>75</v>
      </c>
      <c r="AY349" s="218" t="s">
        <v>128</v>
      </c>
    </row>
    <row r="350" spans="2:65" s="12" customFormat="1" ht="13.5">
      <c r="B350" s="219"/>
      <c r="C350" s="220"/>
      <c r="D350" s="205" t="s">
        <v>141</v>
      </c>
      <c r="E350" s="231" t="s">
        <v>24</v>
      </c>
      <c r="F350" s="232" t="s">
        <v>887</v>
      </c>
      <c r="G350" s="220"/>
      <c r="H350" s="233">
        <v>11.25976</v>
      </c>
      <c r="I350" s="225"/>
      <c r="J350" s="220"/>
      <c r="K350" s="220"/>
      <c r="L350" s="226"/>
      <c r="M350" s="227"/>
      <c r="N350" s="228"/>
      <c r="O350" s="228"/>
      <c r="P350" s="228"/>
      <c r="Q350" s="228"/>
      <c r="R350" s="228"/>
      <c r="S350" s="228"/>
      <c r="T350" s="229"/>
      <c r="AT350" s="230" t="s">
        <v>141</v>
      </c>
      <c r="AU350" s="230" t="s">
        <v>84</v>
      </c>
      <c r="AV350" s="12" t="s">
        <v>84</v>
      </c>
      <c r="AW350" s="12" t="s">
        <v>143</v>
      </c>
      <c r="AX350" s="12" t="s">
        <v>75</v>
      </c>
      <c r="AY350" s="230" t="s">
        <v>128</v>
      </c>
    </row>
    <row r="351" spans="2:65" s="11" customFormat="1" ht="13.5">
      <c r="B351" s="208"/>
      <c r="C351" s="209"/>
      <c r="D351" s="205" t="s">
        <v>141</v>
      </c>
      <c r="E351" s="210" t="s">
        <v>24</v>
      </c>
      <c r="F351" s="211" t="s">
        <v>888</v>
      </c>
      <c r="G351" s="209"/>
      <c r="H351" s="212" t="s">
        <v>24</v>
      </c>
      <c r="I351" s="213"/>
      <c r="J351" s="209"/>
      <c r="K351" s="209"/>
      <c r="L351" s="214"/>
      <c r="M351" s="215"/>
      <c r="N351" s="216"/>
      <c r="O351" s="216"/>
      <c r="P351" s="216"/>
      <c r="Q351" s="216"/>
      <c r="R351" s="216"/>
      <c r="S351" s="216"/>
      <c r="T351" s="217"/>
      <c r="AT351" s="218" t="s">
        <v>141</v>
      </c>
      <c r="AU351" s="218" t="s">
        <v>84</v>
      </c>
      <c r="AV351" s="11" t="s">
        <v>25</v>
      </c>
      <c r="AW351" s="11" t="s">
        <v>143</v>
      </c>
      <c r="AX351" s="11" t="s">
        <v>75</v>
      </c>
      <c r="AY351" s="218" t="s">
        <v>128</v>
      </c>
    </row>
    <row r="352" spans="2:65" s="12" customFormat="1" ht="13.5">
      <c r="B352" s="219"/>
      <c r="C352" s="220"/>
      <c r="D352" s="205" t="s">
        <v>141</v>
      </c>
      <c r="E352" s="231" t="s">
        <v>24</v>
      </c>
      <c r="F352" s="232" t="s">
        <v>889</v>
      </c>
      <c r="G352" s="220"/>
      <c r="H352" s="233">
        <v>622.11300000000006</v>
      </c>
      <c r="I352" s="225"/>
      <c r="J352" s="220"/>
      <c r="K352" s="220"/>
      <c r="L352" s="226"/>
      <c r="M352" s="227"/>
      <c r="N352" s="228"/>
      <c r="O352" s="228"/>
      <c r="P352" s="228"/>
      <c r="Q352" s="228"/>
      <c r="R352" s="228"/>
      <c r="S352" s="228"/>
      <c r="T352" s="229"/>
      <c r="AT352" s="230" t="s">
        <v>141</v>
      </c>
      <c r="AU352" s="230" t="s">
        <v>84</v>
      </c>
      <c r="AV352" s="12" t="s">
        <v>84</v>
      </c>
      <c r="AW352" s="12" t="s">
        <v>143</v>
      </c>
      <c r="AX352" s="12" t="s">
        <v>75</v>
      </c>
      <c r="AY352" s="230" t="s">
        <v>128</v>
      </c>
    </row>
    <row r="353" spans="2:65" s="13" customFormat="1" ht="13.5">
      <c r="B353" s="234"/>
      <c r="C353" s="235"/>
      <c r="D353" s="221" t="s">
        <v>141</v>
      </c>
      <c r="E353" s="236" t="s">
        <v>24</v>
      </c>
      <c r="F353" s="237" t="s">
        <v>153</v>
      </c>
      <c r="G353" s="235"/>
      <c r="H353" s="238">
        <v>633.37275999999997</v>
      </c>
      <c r="I353" s="239"/>
      <c r="J353" s="235"/>
      <c r="K353" s="235"/>
      <c r="L353" s="240"/>
      <c r="M353" s="241"/>
      <c r="N353" s="242"/>
      <c r="O353" s="242"/>
      <c r="P353" s="242"/>
      <c r="Q353" s="242"/>
      <c r="R353" s="242"/>
      <c r="S353" s="242"/>
      <c r="T353" s="243"/>
      <c r="AT353" s="244" t="s">
        <v>141</v>
      </c>
      <c r="AU353" s="244" t="s">
        <v>84</v>
      </c>
      <c r="AV353" s="13" t="s">
        <v>135</v>
      </c>
      <c r="AW353" s="13" t="s">
        <v>143</v>
      </c>
      <c r="AX353" s="13" t="s">
        <v>25</v>
      </c>
      <c r="AY353" s="244" t="s">
        <v>128</v>
      </c>
    </row>
    <row r="354" spans="2:65" s="1" customFormat="1" ht="44.25" customHeight="1">
      <c r="B354" s="41"/>
      <c r="C354" s="193" t="s">
        <v>341</v>
      </c>
      <c r="D354" s="193" t="s">
        <v>130</v>
      </c>
      <c r="E354" s="194" t="s">
        <v>352</v>
      </c>
      <c r="F354" s="195" t="s">
        <v>353</v>
      </c>
      <c r="G354" s="196" t="s">
        <v>205</v>
      </c>
      <c r="H354" s="197">
        <v>1330.143</v>
      </c>
      <c r="I354" s="198"/>
      <c r="J354" s="199">
        <f>ROUND(I354*H354,2)</f>
        <v>0</v>
      </c>
      <c r="K354" s="195" t="s">
        <v>134</v>
      </c>
      <c r="L354" s="61"/>
      <c r="M354" s="200" t="s">
        <v>24</v>
      </c>
      <c r="N354" s="201" t="s">
        <v>46</v>
      </c>
      <c r="O354" s="42"/>
      <c r="P354" s="202">
        <f>O354*H354</f>
        <v>0</v>
      </c>
      <c r="Q354" s="202">
        <v>0</v>
      </c>
      <c r="R354" s="202">
        <f>Q354*H354</f>
        <v>0</v>
      </c>
      <c r="S354" s="202">
        <v>0</v>
      </c>
      <c r="T354" s="203">
        <f>S354*H354</f>
        <v>0</v>
      </c>
      <c r="AR354" s="24" t="s">
        <v>135</v>
      </c>
      <c r="AT354" s="24" t="s">
        <v>130</v>
      </c>
      <c r="AU354" s="24" t="s">
        <v>84</v>
      </c>
      <c r="AY354" s="24" t="s">
        <v>128</v>
      </c>
      <c r="BE354" s="204">
        <f>IF(N354="základní",J354,0)</f>
        <v>0</v>
      </c>
      <c r="BF354" s="204">
        <f>IF(N354="snížená",J354,0)</f>
        <v>0</v>
      </c>
      <c r="BG354" s="204">
        <f>IF(N354="zákl. přenesená",J354,0)</f>
        <v>0</v>
      </c>
      <c r="BH354" s="204">
        <f>IF(N354="sníž. přenesená",J354,0)</f>
        <v>0</v>
      </c>
      <c r="BI354" s="204">
        <f>IF(N354="nulová",J354,0)</f>
        <v>0</v>
      </c>
      <c r="BJ354" s="24" t="s">
        <v>25</v>
      </c>
      <c r="BK354" s="204">
        <f>ROUND(I354*H354,2)</f>
        <v>0</v>
      </c>
      <c r="BL354" s="24" t="s">
        <v>135</v>
      </c>
      <c r="BM354" s="24" t="s">
        <v>890</v>
      </c>
    </row>
    <row r="355" spans="2:65" s="1" customFormat="1" ht="94.5">
      <c r="B355" s="41"/>
      <c r="C355" s="63"/>
      <c r="D355" s="205" t="s">
        <v>137</v>
      </c>
      <c r="E355" s="63"/>
      <c r="F355" s="206" t="s">
        <v>345</v>
      </c>
      <c r="G355" s="63"/>
      <c r="H355" s="63"/>
      <c r="I355" s="163"/>
      <c r="J355" s="63"/>
      <c r="K355" s="63"/>
      <c r="L355" s="61"/>
      <c r="M355" s="207"/>
      <c r="N355" s="42"/>
      <c r="O355" s="42"/>
      <c r="P355" s="42"/>
      <c r="Q355" s="42"/>
      <c r="R355" s="42"/>
      <c r="S355" s="42"/>
      <c r="T355" s="78"/>
      <c r="AT355" s="24" t="s">
        <v>137</v>
      </c>
      <c r="AU355" s="24" t="s">
        <v>84</v>
      </c>
    </row>
    <row r="356" spans="2:65" s="11" customFormat="1" ht="13.5">
      <c r="B356" s="208"/>
      <c r="C356" s="209"/>
      <c r="D356" s="205" t="s">
        <v>141</v>
      </c>
      <c r="E356" s="210" t="s">
        <v>24</v>
      </c>
      <c r="F356" s="211" t="s">
        <v>346</v>
      </c>
      <c r="G356" s="209"/>
      <c r="H356" s="212" t="s">
        <v>24</v>
      </c>
      <c r="I356" s="213"/>
      <c r="J356" s="209"/>
      <c r="K356" s="209"/>
      <c r="L356" s="214"/>
      <c r="M356" s="215"/>
      <c r="N356" s="216"/>
      <c r="O356" s="216"/>
      <c r="P356" s="216"/>
      <c r="Q356" s="216"/>
      <c r="R356" s="216"/>
      <c r="S356" s="216"/>
      <c r="T356" s="217"/>
      <c r="AT356" s="218" t="s">
        <v>141</v>
      </c>
      <c r="AU356" s="218" t="s">
        <v>84</v>
      </c>
      <c r="AV356" s="11" t="s">
        <v>25</v>
      </c>
      <c r="AW356" s="11" t="s">
        <v>143</v>
      </c>
      <c r="AX356" s="11" t="s">
        <v>75</v>
      </c>
      <c r="AY356" s="218" t="s">
        <v>128</v>
      </c>
    </row>
    <row r="357" spans="2:65" s="11" customFormat="1" ht="13.5">
      <c r="B357" s="208"/>
      <c r="C357" s="209"/>
      <c r="D357" s="205" t="s">
        <v>141</v>
      </c>
      <c r="E357" s="210" t="s">
        <v>24</v>
      </c>
      <c r="F357" s="211" t="s">
        <v>891</v>
      </c>
      <c r="G357" s="209"/>
      <c r="H357" s="212" t="s">
        <v>24</v>
      </c>
      <c r="I357" s="213"/>
      <c r="J357" s="209"/>
      <c r="K357" s="209"/>
      <c r="L357" s="214"/>
      <c r="M357" s="215"/>
      <c r="N357" s="216"/>
      <c r="O357" s="216"/>
      <c r="P357" s="216"/>
      <c r="Q357" s="216"/>
      <c r="R357" s="216"/>
      <c r="S357" s="216"/>
      <c r="T357" s="217"/>
      <c r="AT357" s="218" t="s">
        <v>141</v>
      </c>
      <c r="AU357" s="218" t="s">
        <v>84</v>
      </c>
      <c r="AV357" s="11" t="s">
        <v>25</v>
      </c>
      <c r="AW357" s="11" t="s">
        <v>143</v>
      </c>
      <c r="AX357" s="11" t="s">
        <v>75</v>
      </c>
      <c r="AY357" s="218" t="s">
        <v>128</v>
      </c>
    </row>
    <row r="358" spans="2:65" s="12" customFormat="1" ht="13.5">
      <c r="B358" s="219"/>
      <c r="C358" s="220"/>
      <c r="D358" s="205" t="s">
        <v>141</v>
      </c>
      <c r="E358" s="231" t="s">
        <v>24</v>
      </c>
      <c r="F358" s="232" t="s">
        <v>892</v>
      </c>
      <c r="G358" s="220"/>
      <c r="H358" s="233">
        <v>51.426079999999999</v>
      </c>
      <c r="I358" s="225"/>
      <c r="J358" s="220"/>
      <c r="K358" s="220"/>
      <c r="L358" s="226"/>
      <c r="M358" s="227"/>
      <c r="N358" s="228"/>
      <c r="O358" s="228"/>
      <c r="P358" s="228"/>
      <c r="Q358" s="228"/>
      <c r="R358" s="228"/>
      <c r="S358" s="228"/>
      <c r="T358" s="229"/>
      <c r="AT358" s="230" t="s">
        <v>141</v>
      </c>
      <c r="AU358" s="230" t="s">
        <v>84</v>
      </c>
      <c r="AV358" s="12" t="s">
        <v>84</v>
      </c>
      <c r="AW358" s="12" t="s">
        <v>143</v>
      </c>
      <c r="AX358" s="12" t="s">
        <v>75</v>
      </c>
      <c r="AY358" s="230" t="s">
        <v>128</v>
      </c>
    </row>
    <row r="359" spans="2:65" s="11" customFormat="1" ht="13.5">
      <c r="B359" s="208"/>
      <c r="C359" s="209"/>
      <c r="D359" s="205" t="s">
        <v>141</v>
      </c>
      <c r="E359" s="210" t="s">
        <v>24</v>
      </c>
      <c r="F359" s="211" t="s">
        <v>893</v>
      </c>
      <c r="G359" s="209"/>
      <c r="H359" s="212" t="s">
        <v>24</v>
      </c>
      <c r="I359" s="213"/>
      <c r="J359" s="209"/>
      <c r="K359" s="209"/>
      <c r="L359" s="214"/>
      <c r="M359" s="215"/>
      <c r="N359" s="216"/>
      <c r="O359" s="216"/>
      <c r="P359" s="216"/>
      <c r="Q359" s="216"/>
      <c r="R359" s="216"/>
      <c r="S359" s="216"/>
      <c r="T359" s="217"/>
      <c r="AT359" s="218" t="s">
        <v>141</v>
      </c>
      <c r="AU359" s="218" t="s">
        <v>84</v>
      </c>
      <c r="AV359" s="11" t="s">
        <v>25</v>
      </c>
      <c r="AW359" s="11" t="s">
        <v>143</v>
      </c>
      <c r="AX359" s="11" t="s">
        <v>75</v>
      </c>
      <c r="AY359" s="218" t="s">
        <v>128</v>
      </c>
    </row>
    <row r="360" spans="2:65" s="12" customFormat="1" ht="13.5">
      <c r="B360" s="219"/>
      <c r="C360" s="220"/>
      <c r="D360" s="205" t="s">
        <v>141</v>
      </c>
      <c r="E360" s="231" t="s">
        <v>24</v>
      </c>
      <c r="F360" s="232" t="s">
        <v>894</v>
      </c>
      <c r="G360" s="220"/>
      <c r="H360" s="233">
        <v>1278.7170000000001</v>
      </c>
      <c r="I360" s="225"/>
      <c r="J360" s="220"/>
      <c r="K360" s="220"/>
      <c r="L360" s="226"/>
      <c r="M360" s="227"/>
      <c r="N360" s="228"/>
      <c r="O360" s="228"/>
      <c r="P360" s="228"/>
      <c r="Q360" s="228"/>
      <c r="R360" s="228"/>
      <c r="S360" s="228"/>
      <c r="T360" s="229"/>
      <c r="AT360" s="230" t="s">
        <v>141</v>
      </c>
      <c r="AU360" s="230" t="s">
        <v>84</v>
      </c>
      <c r="AV360" s="12" t="s">
        <v>84</v>
      </c>
      <c r="AW360" s="12" t="s">
        <v>143</v>
      </c>
      <c r="AX360" s="12" t="s">
        <v>75</v>
      </c>
      <c r="AY360" s="230" t="s">
        <v>128</v>
      </c>
    </row>
    <row r="361" spans="2:65" s="13" customFormat="1" ht="13.5">
      <c r="B361" s="234"/>
      <c r="C361" s="235"/>
      <c r="D361" s="221" t="s">
        <v>141</v>
      </c>
      <c r="E361" s="236" t="s">
        <v>24</v>
      </c>
      <c r="F361" s="237" t="s">
        <v>153</v>
      </c>
      <c r="G361" s="235"/>
      <c r="H361" s="238">
        <v>1330.1430800000001</v>
      </c>
      <c r="I361" s="239"/>
      <c r="J361" s="235"/>
      <c r="K361" s="235"/>
      <c r="L361" s="240"/>
      <c r="M361" s="241"/>
      <c r="N361" s="242"/>
      <c r="O361" s="242"/>
      <c r="P361" s="242"/>
      <c r="Q361" s="242"/>
      <c r="R361" s="242"/>
      <c r="S361" s="242"/>
      <c r="T361" s="243"/>
      <c r="AT361" s="244" t="s">
        <v>141</v>
      </c>
      <c r="AU361" s="244" t="s">
        <v>84</v>
      </c>
      <c r="AV361" s="13" t="s">
        <v>135</v>
      </c>
      <c r="AW361" s="13" t="s">
        <v>143</v>
      </c>
      <c r="AX361" s="13" t="s">
        <v>25</v>
      </c>
      <c r="AY361" s="244" t="s">
        <v>128</v>
      </c>
    </row>
    <row r="362" spans="2:65" s="1" customFormat="1" ht="44.25" customHeight="1">
      <c r="B362" s="41"/>
      <c r="C362" s="193" t="s">
        <v>351</v>
      </c>
      <c r="D362" s="193" t="s">
        <v>130</v>
      </c>
      <c r="E362" s="194" t="s">
        <v>360</v>
      </c>
      <c r="F362" s="195" t="s">
        <v>361</v>
      </c>
      <c r="G362" s="196" t="s">
        <v>205</v>
      </c>
      <c r="H362" s="197">
        <v>173.20099999999999</v>
      </c>
      <c r="I362" s="198"/>
      <c r="J362" s="199">
        <f>ROUND(I362*H362,2)</f>
        <v>0</v>
      </c>
      <c r="K362" s="195" t="s">
        <v>134</v>
      </c>
      <c r="L362" s="61"/>
      <c r="M362" s="200" t="s">
        <v>24</v>
      </c>
      <c r="N362" s="201" t="s">
        <v>46</v>
      </c>
      <c r="O362" s="42"/>
      <c r="P362" s="202">
        <f>O362*H362</f>
        <v>0</v>
      </c>
      <c r="Q362" s="202">
        <v>0</v>
      </c>
      <c r="R362" s="202">
        <f>Q362*H362</f>
        <v>0</v>
      </c>
      <c r="S362" s="202">
        <v>0</v>
      </c>
      <c r="T362" s="203">
        <f>S362*H362</f>
        <v>0</v>
      </c>
      <c r="AR362" s="24" t="s">
        <v>135</v>
      </c>
      <c r="AT362" s="24" t="s">
        <v>130</v>
      </c>
      <c r="AU362" s="24" t="s">
        <v>84</v>
      </c>
      <c r="AY362" s="24" t="s">
        <v>128</v>
      </c>
      <c r="BE362" s="204">
        <f>IF(N362="základní",J362,0)</f>
        <v>0</v>
      </c>
      <c r="BF362" s="204">
        <f>IF(N362="snížená",J362,0)</f>
        <v>0</v>
      </c>
      <c r="BG362" s="204">
        <f>IF(N362="zákl. přenesená",J362,0)</f>
        <v>0</v>
      </c>
      <c r="BH362" s="204">
        <f>IF(N362="sníž. přenesená",J362,0)</f>
        <v>0</v>
      </c>
      <c r="BI362" s="204">
        <f>IF(N362="nulová",J362,0)</f>
        <v>0</v>
      </c>
      <c r="BJ362" s="24" t="s">
        <v>25</v>
      </c>
      <c r="BK362" s="204">
        <f>ROUND(I362*H362,2)</f>
        <v>0</v>
      </c>
      <c r="BL362" s="24" t="s">
        <v>135</v>
      </c>
      <c r="BM362" s="24" t="s">
        <v>895</v>
      </c>
    </row>
    <row r="363" spans="2:65" s="1" customFormat="1" ht="94.5">
      <c r="B363" s="41"/>
      <c r="C363" s="63"/>
      <c r="D363" s="205" t="s">
        <v>137</v>
      </c>
      <c r="E363" s="63"/>
      <c r="F363" s="206" t="s">
        <v>345</v>
      </c>
      <c r="G363" s="63"/>
      <c r="H363" s="63"/>
      <c r="I363" s="163"/>
      <c r="J363" s="63"/>
      <c r="K363" s="63"/>
      <c r="L363" s="61"/>
      <c r="M363" s="207"/>
      <c r="N363" s="42"/>
      <c r="O363" s="42"/>
      <c r="P363" s="42"/>
      <c r="Q363" s="42"/>
      <c r="R363" s="42"/>
      <c r="S363" s="42"/>
      <c r="T363" s="78"/>
      <c r="AT363" s="24" t="s">
        <v>137</v>
      </c>
      <c r="AU363" s="24" t="s">
        <v>84</v>
      </c>
    </row>
    <row r="364" spans="2:65" s="11" customFormat="1" ht="13.5">
      <c r="B364" s="208"/>
      <c r="C364" s="209"/>
      <c r="D364" s="205" t="s">
        <v>141</v>
      </c>
      <c r="E364" s="210" t="s">
        <v>24</v>
      </c>
      <c r="F364" s="211" t="s">
        <v>346</v>
      </c>
      <c r="G364" s="209"/>
      <c r="H364" s="212" t="s">
        <v>24</v>
      </c>
      <c r="I364" s="213"/>
      <c r="J364" s="209"/>
      <c r="K364" s="209"/>
      <c r="L364" s="214"/>
      <c r="M364" s="215"/>
      <c r="N364" s="216"/>
      <c r="O364" s="216"/>
      <c r="P364" s="216"/>
      <c r="Q364" s="216"/>
      <c r="R364" s="216"/>
      <c r="S364" s="216"/>
      <c r="T364" s="217"/>
      <c r="AT364" s="218" t="s">
        <v>141</v>
      </c>
      <c r="AU364" s="218" t="s">
        <v>84</v>
      </c>
      <c r="AV364" s="11" t="s">
        <v>25</v>
      </c>
      <c r="AW364" s="11" t="s">
        <v>143</v>
      </c>
      <c r="AX364" s="11" t="s">
        <v>75</v>
      </c>
      <c r="AY364" s="218" t="s">
        <v>128</v>
      </c>
    </row>
    <row r="365" spans="2:65" s="11" customFormat="1" ht="13.5">
      <c r="B365" s="208"/>
      <c r="C365" s="209"/>
      <c r="D365" s="205" t="s">
        <v>141</v>
      </c>
      <c r="E365" s="210" t="s">
        <v>24</v>
      </c>
      <c r="F365" s="211" t="s">
        <v>896</v>
      </c>
      <c r="G365" s="209"/>
      <c r="H365" s="212" t="s">
        <v>24</v>
      </c>
      <c r="I365" s="213"/>
      <c r="J365" s="209"/>
      <c r="K365" s="209"/>
      <c r="L365" s="214"/>
      <c r="M365" s="215"/>
      <c r="N365" s="216"/>
      <c r="O365" s="216"/>
      <c r="P365" s="216"/>
      <c r="Q365" s="216"/>
      <c r="R365" s="216"/>
      <c r="S365" s="216"/>
      <c r="T365" s="217"/>
      <c r="AT365" s="218" t="s">
        <v>141</v>
      </c>
      <c r="AU365" s="218" t="s">
        <v>84</v>
      </c>
      <c r="AV365" s="11" t="s">
        <v>25</v>
      </c>
      <c r="AW365" s="11" t="s">
        <v>143</v>
      </c>
      <c r="AX365" s="11" t="s">
        <v>75</v>
      </c>
      <c r="AY365" s="218" t="s">
        <v>128</v>
      </c>
    </row>
    <row r="366" spans="2:65" s="12" customFormat="1" ht="13.5">
      <c r="B366" s="219"/>
      <c r="C366" s="220"/>
      <c r="D366" s="205" t="s">
        <v>141</v>
      </c>
      <c r="E366" s="231" t="s">
        <v>24</v>
      </c>
      <c r="F366" s="232" t="s">
        <v>897</v>
      </c>
      <c r="G366" s="220"/>
      <c r="H366" s="233">
        <v>30.24456</v>
      </c>
      <c r="I366" s="225"/>
      <c r="J366" s="220"/>
      <c r="K366" s="220"/>
      <c r="L366" s="226"/>
      <c r="M366" s="227"/>
      <c r="N366" s="228"/>
      <c r="O366" s="228"/>
      <c r="P366" s="228"/>
      <c r="Q366" s="228"/>
      <c r="R366" s="228"/>
      <c r="S366" s="228"/>
      <c r="T366" s="229"/>
      <c r="AT366" s="230" t="s">
        <v>141</v>
      </c>
      <c r="AU366" s="230" t="s">
        <v>84</v>
      </c>
      <c r="AV366" s="12" t="s">
        <v>84</v>
      </c>
      <c r="AW366" s="12" t="s">
        <v>143</v>
      </c>
      <c r="AX366" s="12" t="s">
        <v>75</v>
      </c>
      <c r="AY366" s="230" t="s">
        <v>128</v>
      </c>
    </row>
    <row r="367" spans="2:65" s="11" customFormat="1" ht="13.5">
      <c r="B367" s="208"/>
      <c r="C367" s="209"/>
      <c r="D367" s="205" t="s">
        <v>141</v>
      </c>
      <c r="E367" s="210" t="s">
        <v>24</v>
      </c>
      <c r="F367" s="211" t="s">
        <v>898</v>
      </c>
      <c r="G367" s="209"/>
      <c r="H367" s="212" t="s">
        <v>24</v>
      </c>
      <c r="I367" s="213"/>
      <c r="J367" s="209"/>
      <c r="K367" s="209"/>
      <c r="L367" s="214"/>
      <c r="M367" s="215"/>
      <c r="N367" s="216"/>
      <c r="O367" s="216"/>
      <c r="P367" s="216"/>
      <c r="Q367" s="216"/>
      <c r="R367" s="216"/>
      <c r="S367" s="216"/>
      <c r="T367" s="217"/>
      <c r="AT367" s="218" t="s">
        <v>141</v>
      </c>
      <c r="AU367" s="218" t="s">
        <v>84</v>
      </c>
      <c r="AV367" s="11" t="s">
        <v>25</v>
      </c>
      <c r="AW367" s="11" t="s">
        <v>143</v>
      </c>
      <c r="AX367" s="11" t="s">
        <v>75</v>
      </c>
      <c r="AY367" s="218" t="s">
        <v>128</v>
      </c>
    </row>
    <row r="368" spans="2:65" s="12" customFormat="1" ht="13.5">
      <c r="B368" s="219"/>
      <c r="C368" s="220"/>
      <c r="D368" s="205" t="s">
        <v>141</v>
      </c>
      <c r="E368" s="231" t="s">
        <v>24</v>
      </c>
      <c r="F368" s="232" t="s">
        <v>899</v>
      </c>
      <c r="G368" s="220"/>
      <c r="H368" s="233">
        <v>142.95599999999999</v>
      </c>
      <c r="I368" s="225"/>
      <c r="J368" s="220"/>
      <c r="K368" s="220"/>
      <c r="L368" s="226"/>
      <c r="M368" s="227"/>
      <c r="N368" s="228"/>
      <c r="O368" s="228"/>
      <c r="P368" s="228"/>
      <c r="Q368" s="228"/>
      <c r="R368" s="228"/>
      <c r="S368" s="228"/>
      <c r="T368" s="229"/>
      <c r="AT368" s="230" t="s">
        <v>141</v>
      </c>
      <c r="AU368" s="230" t="s">
        <v>84</v>
      </c>
      <c r="AV368" s="12" t="s">
        <v>84</v>
      </c>
      <c r="AW368" s="12" t="s">
        <v>143</v>
      </c>
      <c r="AX368" s="12" t="s">
        <v>75</v>
      </c>
      <c r="AY368" s="230" t="s">
        <v>128</v>
      </c>
    </row>
    <row r="369" spans="2:65" s="13" customFormat="1" ht="13.5">
      <c r="B369" s="234"/>
      <c r="C369" s="235"/>
      <c r="D369" s="221" t="s">
        <v>141</v>
      </c>
      <c r="E369" s="236" t="s">
        <v>24</v>
      </c>
      <c r="F369" s="237" t="s">
        <v>153</v>
      </c>
      <c r="G369" s="235"/>
      <c r="H369" s="238">
        <v>173.20056</v>
      </c>
      <c r="I369" s="239"/>
      <c r="J369" s="235"/>
      <c r="K369" s="235"/>
      <c r="L369" s="240"/>
      <c r="M369" s="241"/>
      <c r="N369" s="242"/>
      <c r="O369" s="242"/>
      <c r="P369" s="242"/>
      <c r="Q369" s="242"/>
      <c r="R369" s="242"/>
      <c r="S369" s="242"/>
      <c r="T369" s="243"/>
      <c r="AT369" s="244" t="s">
        <v>141</v>
      </c>
      <c r="AU369" s="244" t="s">
        <v>84</v>
      </c>
      <c r="AV369" s="13" t="s">
        <v>135</v>
      </c>
      <c r="AW369" s="13" t="s">
        <v>143</v>
      </c>
      <c r="AX369" s="13" t="s">
        <v>25</v>
      </c>
      <c r="AY369" s="244" t="s">
        <v>128</v>
      </c>
    </row>
    <row r="370" spans="2:65" s="1" customFormat="1" ht="44.25" customHeight="1">
      <c r="B370" s="41"/>
      <c r="C370" s="193" t="s">
        <v>359</v>
      </c>
      <c r="D370" s="193" t="s">
        <v>130</v>
      </c>
      <c r="E370" s="194" t="s">
        <v>368</v>
      </c>
      <c r="F370" s="195" t="s">
        <v>369</v>
      </c>
      <c r="G370" s="196" t="s">
        <v>205</v>
      </c>
      <c r="H370" s="197">
        <v>1178.1669999999999</v>
      </c>
      <c r="I370" s="198"/>
      <c r="J370" s="199">
        <f>ROUND(I370*H370,2)</f>
        <v>0</v>
      </c>
      <c r="K370" s="195" t="s">
        <v>134</v>
      </c>
      <c r="L370" s="61"/>
      <c r="M370" s="200" t="s">
        <v>24</v>
      </c>
      <c r="N370" s="201" t="s">
        <v>46</v>
      </c>
      <c r="O370" s="42"/>
      <c r="P370" s="202">
        <f>O370*H370</f>
        <v>0</v>
      </c>
      <c r="Q370" s="202">
        <v>0</v>
      </c>
      <c r="R370" s="202">
        <f>Q370*H370</f>
        <v>0</v>
      </c>
      <c r="S370" s="202">
        <v>0</v>
      </c>
      <c r="T370" s="203">
        <f>S370*H370</f>
        <v>0</v>
      </c>
      <c r="AR370" s="24" t="s">
        <v>135</v>
      </c>
      <c r="AT370" s="24" t="s">
        <v>130</v>
      </c>
      <c r="AU370" s="24" t="s">
        <v>84</v>
      </c>
      <c r="AY370" s="24" t="s">
        <v>128</v>
      </c>
      <c r="BE370" s="204">
        <f>IF(N370="základní",J370,0)</f>
        <v>0</v>
      </c>
      <c r="BF370" s="204">
        <f>IF(N370="snížená",J370,0)</f>
        <v>0</v>
      </c>
      <c r="BG370" s="204">
        <f>IF(N370="zákl. přenesená",J370,0)</f>
        <v>0</v>
      </c>
      <c r="BH370" s="204">
        <f>IF(N370="sníž. přenesená",J370,0)</f>
        <v>0</v>
      </c>
      <c r="BI370" s="204">
        <f>IF(N370="nulová",J370,0)</f>
        <v>0</v>
      </c>
      <c r="BJ370" s="24" t="s">
        <v>25</v>
      </c>
      <c r="BK370" s="204">
        <f>ROUND(I370*H370,2)</f>
        <v>0</v>
      </c>
      <c r="BL370" s="24" t="s">
        <v>135</v>
      </c>
      <c r="BM370" s="24" t="s">
        <v>900</v>
      </c>
    </row>
    <row r="371" spans="2:65" s="1" customFormat="1" ht="189">
      <c r="B371" s="41"/>
      <c r="C371" s="63"/>
      <c r="D371" s="205" t="s">
        <v>137</v>
      </c>
      <c r="E371" s="63"/>
      <c r="F371" s="206" t="s">
        <v>371</v>
      </c>
      <c r="G371" s="63"/>
      <c r="H371" s="63"/>
      <c r="I371" s="163"/>
      <c r="J371" s="63"/>
      <c r="K371" s="63"/>
      <c r="L371" s="61"/>
      <c r="M371" s="207"/>
      <c r="N371" s="42"/>
      <c r="O371" s="42"/>
      <c r="P371" s="42"/>
      <c r="Q371" s="42"/>
      <c r="R371" s="42"/>
      <c r="S371" s="42"/>
      <c r="T371" s="78"/>
      <c r="AT371" s="24" t="s">
        <v>137</v>
      </c>
      <c r="AU371" s="24" t="s">
        <v>84</v>
      </c>
    </row>
    <row r="372" spans="2:65" s="11" customFormat="1" ht="13.5">
      <c r="B372" s="208"/>
      <c r="C372" s="209"/>
      <c r="D372" s="205" t="s">
        <v>141</v>
      </c>
      <c r="E372" s="210" t="s">
        <v>24</v>
      </c>
      <c r="F372" s="211" t="s">
        <v>901</v>
      </c>
      <c r="G372" s="209"/>
      <c r="H372" s="212" t="s">
        <v>24</v>
      </c>
      <c r="I372" s="213"/>
      <c r="J372" s="209"/>
      <c r="K372" s="209"/>
      <c r="L372" s="214"/>
      <c r="M372" s="215"/>
      <c r="N372" s="216"/>
      <c r="O372" s="216"/>
      <c r="P372" s="216"/>
      <c r="Q372" s="216"/>
      <c r="R372" s="216"/>
      <c r="S372" s="216"/>
      <c r="T372" s="217"/>
      <c r="AT372" s="218" t="s">
        <v>141</v>
      </c>
      <c r="AU372" s="218" t="s">
        <v>84</v>
      </c>
      <c r="AV372" s="11" t="s">
        <v>25</v>
      </c>
      <c r="AW372" s="11" t="s">
        <v>143</v>
      </c>
      <c r="AX372" s="11" t="s">
        <v>75</v>
      </c>
      <c r="AY372" s="218" t="s">
        <v>128</v>
      </c>
    </row>
    <row r="373" spans="2:65" s="12" customFormat="1" ht="13.5">
      <c r="B373" s="219"/>
      <c r="C373" s="220"/>
      <c r="D373" s="205" t="s">
        <v>141</v>
      </c>
      <c r="E373" s="231" t="s">
        <v>24</v>
      </c>
      <c r="F373" s="232" t="s">
        <v>902</v>
      </c>
      <c r="G373" s="220"/>
      <c r="H373" s="233">
        <v>528.88699999999994</v>
      </c>
      <c r="I373" s="225"/>
      <c r="J373" s="220"/>
      <c r="K373" s="220"/>
      <c r="L373" s="226"/>
      <c r="M373" s="227"/>
      <c r="N373" s="228"/>
      <c r="O373" s="228"/>
      <c r="P373" s="228"/>
      <c r="Q373" s="228"/>
      <c r="R373" s="228"/>
      <c r="S373" s="228"/>
      <c r="T373" s="229"/>
      <c r="AT373" s="230" t="s">
        <v>141</v>
      </c>
      <c r="AU373" s="230" t="s">
        <v>84</v>
      </c>
      <c r="AV373" s="12" t="s">
        <v>84</v>
      </c>
      <c r="AW373" s="12" t="s">
        <v>143</v>
      </c>
      <c r="AX373" s="12" t="s">
        <v>75</v>
      </c>
      <c r="AY373" s="230" t="s">
        <v>128</v>
      </c>
    </row>
    <row r="374" spans="2:65" s="12" customFormat="1" ht="13.5">
      <c r="B374" s="219"/>
      <c r="C374" s="220"/>
      <c r="D374" s="205" t="s">
        <v>141</v>
      </c>
      <c r="E374" s="231" t="s">
        <v>24</v>
      </c>
      <c r="F374" s="232" t="s">
        <v>903</v>
      </c>
      <c r="G374" s="220"/>
      <c r="H374" s="233">
        <v>59.473999999999997</v>
      </c>
      <c r="I374" s="225"/>
      <c r="J374" s="220"/>
      <c r="K374" s="220"/>
      <c r="L374" s="226"/>
      <c r="M374" s="227"/>
      <c r="N374" s="228"/>
      <c r="O374" s="228"/>
      <c r="P374" s="228"/>
      <c r="Q374" s="228"/>
      <c r="R374" s="228"/>
      <c r="S374" s="228"/>
      <c r="T374" s="229"/>
      <c r="AT374" s="230" t="s">
        <v>141</v>
      </c>
      <c r="AU374" s="230" t="s">
        <v>84</v>
      </c>
      <c r="AV374" s="12" t="s">
        <v>84</v>
      </c>
      <c r="AW374" s="12" t="s">
        <v>143</v>
      </c>
      <c r="AX374" s="12" t="s">
        <v>75</v>
      </c>
      <c r="AY374" s="230" t="s">
        <v>128</v>
      </c>
    </row>
    <row r="375" spans="2:65" s="12" customFormat="1" ht="13.5">
      <c r="B375" s="219"/>
      <c r="C375" s="220"/>
      <c r="D375" s="205" t="s">
        <v>141</v>
      </c>
      <c r="E375" s="231" t="s">
        <v>24</v>
      </c>
      <c r="F375" s="232" t="s">
        <v>904</v>
      </c>
      <c r="G375" s="220"/>
      <c r="H375" s="233">
        <v>62.764000000000003</v>
      </c>
      <c r="I375" s="225"/>
      <c r="J375" s="220"/>
      <c r="K375" s="220"/>
      <c r="L375" s="226"/>
      <c r="M375" s="227"/>
      <c r="N375" s="228"/>
      <c r="O375" s="228"/>
      <c r="P375" s="228"/>
      <c r="Q375" s="228"/>
      <c r="R375" s="228"/>
      <c r="S375" s="228"/>
      <c r="T375" s="229"/>
      <c r="AT375" s="230" t="s">
        <v>141</v>
      </c>
      <c r="AU375" s="230" t="s">
        <v>84</v>
      </c>
      <c r="AV375" s="12" t="s">
        <v>84</v>
      </c>
      <c r="AW375" s="12" t="s">
        <v>143</v>
      </c>
      <c r="AX375" s="12" t="s">
        <v>75</v>
      </c>
      <c r="AY375" s="230" t="s">
        <v>128</v>
      </c>
    </row>
    <row r="376" spans="2:65" s="12" customFormat="1" ht="13.5">
      <c r="B376" s="219"/>
      <c r="C376" s="220"/>
      <c r="D376" s="205" t="s">
        <v>141</v>
      </c>
      <c r="E376" s="231" t="s">
        <v>24</v>
      </c>
      <c r="F376" s="232" t="s">
        <v>905</v>
      </c>
      <c r="G376" s="220"/>
      <c r="H376" s="233">
        <v>119.47799999999999</v>
      </c>
      <c r="I376" s="225"/>
      <c r="J376" s="220"/>
      <c r="K376" s="220"/>
      <c r="L376" s="226"/>
      <c r="M376" s="227"/>
      <c r="N376" s="228"/>
      <c r="O376" s="228"/>
      <c r="P376" s="228"/>
      <c r="Q376" s="228"/>
      <c r="R376" s="228"/>
      <c r="S376" s="228"/>
      <c r="T376" s="229"/>
      <c r="AT376" s="230" t="s">
        <v>141</v>
      </c>
      <c r="AU376" s="230" t="s">
        <v>84</v>
      </c>
      <c r="AV376" s="12" t="s">
        <v>84</v>
      </c>
      <c r="AW376" s="12" t="s">
        <v>143</v>
      </c>
      <c r="AX376" s="12" t="s">
        <v>75</v>
      </c>
      <c r="AY376" s="230" t="s">
        <v>128</v>
      </c>
    </row>
    <row r="377" spans="2:65" s="12" customFormat="1" ht="13.5">
      <c r="B377" s="219"/>
      <c r="C377" s="220"/>
      <c r="D377" s="205" t="s">
        <v>141</v>
      </c>
      <c r="E377" s="231" t="s">
        <v>24</v>
      </c>
      <c r="F377" s="232" t="s">
        <v>906</v>
      </c>
      <c r="G377" s="220"/>
      <c r="H377" s="233">
        <v>128.96600000000001</v>
      </c>
      <c r="I377" s="225"/>
      <c r="J377" s="220"/>
      <c r="K377" s="220"/>
      <c r="L377" s="226"/>
      <c r="M377" s="227"/>
      <c r="N377" s="228"/>
      <c r="O377" s="228"/>
      <c r="P377" s="228"/>
      <c r="Q377" s="228"/>
      <c r="R377" s="228"/>
      <c r="S377" s="228"/>
      <c r="T377" s="229"/>
      <c r="AT377" s="230" t="s">
        <v>141</v>
      </c>
      <c r="AU377" s="230" t="s">
        <v>84</v>
      </c>
      <c r="AV377" s="12" t="s">
        <v>84</v>
      </c>
      <c r="AW377" s="12" t="s">
        <v>143</v>
      </c>
      <c r="AX377" s="12" t="s">
        <v>75</v>
      </c>
      <c r="AY377" s="230" t="s">
        <v>128</v>
      </c>
    </row>
    <row r="378" spans="2:65" s="12" customFormat="1" ht="13.5">
      <c r="B378" s="219"/>
      <c r="C378" s="220"/>
      <c r="D378" s="205" t="s">
        <v>141</v>
      </c>
      <c r="E378" s="231" t="s">
        <v>24</v>
      </c>
      <c r="F378" s="232" t="s">
        <v>907</v>
      </c>
      <c r="G378" s="220"/>
      <c r="H378" s="233">
        <v>50.103999999999999</v>
      </c>
      <c r="I378" s="225"/>
      <c r="J378" s="220"/>
      <c r="K378" s="220"/>
      <c r="L378" s="226"/>
      <c r="M378" s="227"/>
      <c r="N378" s="228"/>
      <c r="O378" s="228"/>
      <c r="P378" s="228"/>
      <c r="Q378" s="228"/>
      <c r="R378" s="228"/>
      <c r="S378" s="228"/>
      <c r="T378" s="229"/>
      <c r="AT378" s="230" t="s">
        <v>141</v>
      </c>
      <c r="AU378" s="230" t="s">
        <v>84</v>
      </c>
      <c r="AV378" s="12" t="s">
        <v>84</v>
      </c>
      <c r="AW378" s="12" t="s">
        <v>143</v>
      </c>
      <c r="AX378" s="12" t="s">
        <v>75</v>
      </c>
      <c r="AY378" s="230" t="s">
        <v>128</v>
      </c>
    </row>
    <row r="379" spans="2:65" s="12" customFormat="1" ht="13.5">
      <c r="B379" s="219"/>
      <c r="C379" s="220"/>
      <c r="D379" s="205" t="s">
        <v>141</v>
      </c>
      <c r="E379" s="231" t="s">
        <v>24</v>
      </c>
      <c r="F379" s="232" t="s">
        <v>908</v>
      </c>
      <c r="G379" s="220"/>
      <c r="H379" s="233">
        <v>83.085999999999999</v>
      </c>
      <c r="I379" s="225"/>
      <c r="J379" s="220"/>
      <c r="K379" s="220"/>
      <c r="L379" s="226"/>
      <c r="M379" s="227"/>
      <c r="N379" s="228"/>
      <c r="O379" s="228"/>
      <c r="P379" s="228"/>
      <c r="Q379" s="228"/>
      <c r="R379" s="228"/>
      <c r="S379" s="228"/>
      <c r="T379" s="229"/>
      <c r="AT379" s="230" t="s">
        <v>141</v>
      </c>
      <c r="AU379" s="230" t="s">
        <v>84</v>
      </c>
      <c r="AV379" s="12" t="s">
        <v>84</v>
      </c>
      <c r="AW379" s="12" t="s">
        <v>143</v>
      </c>
      <c r="AX379" s="12" t="s">
        <v>75</v>
      </c>
      <c r="AY379" s="230" t="s">
        <v>128</v>
      </c>
    </row>
    <row r="380" spans="2:65" s="12" customFormat="1" ht="13.5">
      <c r="B380" s="219"/>
      <c r="C380" s="220"/>
      <c r="D380" s="205" t="s">
        <v>141</v>
      </c>
      <c r="E380" s="231" t="s">
        <v>24</v>
      </c>
      <c r="F380" s="232" t="s">
        <v>909</v>
      </c>
      <c r="G380" s="220"/>
      <c r="H380" s="233">
        <v>87.403999999999996</v>
      </c>
      <c r="I380" s="225"/>
      <c r="J380" s="220"/>
      <c r="K380" s="220"/>
      <c r="L380" s="226"/>
      <c r="M380" s="227"/>
      <c r="N380" s="228"/>
      <c r="O380" s="228"/>
      <c r="P380" s="228"/>
      <c r="Q380" s="228"/>
      <c r="R380" s="228"/>
      <c r="S380" s="228"/>
      <c r="T380" s="229"/>
      <c r="AT380" s="230" t="s">
        <v>141</v>
      </c>
      <c r="AU380" s="230" t="s">
        <v>84</v>
      </c>
      <c r="AV380" s="12" t="s">
        <v>84</v>
      </c>
      <c r="AW380" s="12" t="s">
        <v>143</v>
      </c>
      <c r="AX380" s="12" t="s">
        <v>75</v>
      </c>
      <c r="AY380" s="230" t="s">
        <v>128</v>
      </c>
    </row>
    <row r="381" spans="2:65" s="12" customFormat="1" ht="13.5">
      <c r="B381" s="219"/>
      <c r="C381" s="220"/>
      <c r="D381" s="205" t="s">
        <v>141</v>
      </c>
      <c r="E381" s="231" t="s">
        <v>24</v>
      </c>
      <c r="F381" s="232" t="s">
        <v>910</v>
      </c>
      <c r="G381" s="220"/>
      <c r="H381" s="233">
        <v>58.003999999999998</v>
      </c>
      <c r="I381" s="225"/>
      <c r="J381" s="220"/>
      <c r="K381" s="220"/>
      <c r="L381" s="226"/>
      <c r="M381" s="227"/>
      <c r="N381" s="228"/>
      <c r="O381" s="228"/>
      <c r="P381" s="228"/>
      <c r="Q381" s="228"/>
      <c r="R381" s="228"/>
      <c r="S381" s="228"/>
      <c r="T381" s="229"/>
      <c r="AT381" s="230" t="s">
        <v>141</v>
      </c>
      <c r="AU381" s="230" t="s">
        <v>84</v>
      </c>
      <c r="AV381" s="12" t="s">
        <v>84</v>
      </c>
      <c r="AW381" s="12" t="s">
        <v>143</v>
      </c>
      <c r="AX381" s="12" t="s">
        <v>75</v>
      </c>
      <c r="AY381" s="230" t="s">
        <v>128</v>
      </c>
    </row>
    <row r="382" spans="2:65" s="13" customFormat="1" ht="13.5">
      <c r="B382" s="234"/>
      <c r="C382" s="235"/>
      <c r="D382" s="221" t="s">
        <v>141</v>
      </c>
      <c r="E382" s="236" t="s">
        <v>24</v>
      </c>
      <c r="F382" s="237" t="s">
        <v>153</v>
      </c>
      <c r="G382" s="235"/>
      <c r="H382" s="238">
        <v>1178.1669999999999</v>
      </c>
      <c r="I382" s="239"/>
      <c r="J382" s="235"/>
      <c r="K382" s="235"/>
      <c r="L382" s="240"/>
      <c r="M382" s="241"/>
      <c r="N382" s="242"/>
      <c r="O382" s="242"/>
      <c r="P382" s="242"/>
      <c r="Q382" s="242"/>
      <c r="R382" s="242"/>
      <c r="S382" s="242"/>
      <c r="T382" s="243"/>
      <c r="AT382" s="244" t="s">
        <v>141</v>
      </c>
      <c r="AU382" s="244" t="s">
        <v>84</v>
      </c>
      <c r="AV382" s="13" t="s">
        <v>135</v>
      </c>
      <c r="AW382" s="13" t="s">
        <v>143</v>
      </c>
      <c r="AX382" s="13" t="s">
        <v>25</v>
      </c>
      <c r="AY382" s="244" t="s">
        <v>128</v>
      </c>
    </row>
    <row r="383" spans="2:65" s="1" customFormat="1" ht="22.5" customHeight="1">
      <c r="B383" s="41"/>
      <c r="C383" s="193" t="s">
        <v>367</v>
      </c>
      <c r="D383" s="193" t="s">
        <v>130</v>
      </c>
      <c r="E383" s="194" t="s">
        <v>377</v>
      </c>
      <c r="F383" s="195" t="s">
        <v>378</v>
      </c>
      <c r="G383" s="196" t="s">
        <v>205</v>
      </c>
      <c r="H383" s="197">
        <v>1178.1669999999999</v>
      </c>
      <c r="I383" s="198"/>
      <c r="J383" s="199">
        <f>ROUND(I383*H383,2)</f>
        <v>0</v>
      </c>
      <c r="K383" s="195" t="s">
        <v>134</v>
      </c>
      <c r="L383" s="61"/>
      <c r="M383" s="200" t="s">
        <v>24</v>
      </c>
      <c r="N383" s="201" t="s">
        <v>46</v>
      </c>
      <c r="O383" s="42"/>
      <c r="P383" s="202">
        <f>O383*H383</f>
        <v>0</v>
      </c>
      <c r="Q383" s="202">
        <v>0</v>
      </c>
      <c r="R383" s="202">
        <f>Q383*H383</f>
        <v>0</v>
      </c>
      <c r="S383" s="202">
        <v>0</v>
      </c>
      <c r="T383" s="203">
        <f>S383*H383</f>
        <v>0</v>
      </c>
      <c r="AR383" s="24" t="s">
        <v>135</v>
      </c>
      <c r="AT383" s="24" t="s">
        <v>130</v>
      </c>
      <c r="AU383" s="24" t="s">
        <v>84</v>
      </c>
      <c r="AY383" s="24" t="s">
        <v>128</v>
      </c>
      <c r="BE383" s="204">
        <f>IF(N383="základní",J383,0)</f>
        <v>0</v>
      </c>
      <c r="BF383" s="204">
        <f>IF(N383="snížená",J383,0)</f>
        <v>0</v>
      </c>
      <c r="BG383" s="204">
        <f>IF(N383="zákl. přenesená",J383,0)</f>
        <v>0</v>
      </c>
      <c r="BH383" s="204">
        <f>IF(N383="sníž. přenesená",J383,0)</f>
        <v>0</v>
      </c>
      <c r="BI383" s="204">
        <f>IF(N383="nulová",J383,0)</f>
        <v>0</v>
      </c>
      <c r="BJ383" s="24" t="s">
        <v>25</v>
      </c>
      <c r="BK383" s="204">
        <f>ROUND(I383*H383,2)</f>
        <v>0</v>
      </c>
      <c r="BL383" s="24" t="s">
        <v>135</v>
      </c>
      <c r="BM383" s="24" t="s">
        <v>911</v>
      </c>
    </row>
    <row r="384" spans="2:65" s="1" customFormat="1" ht="297">
      <c r="B384" s="41"/>
      <c r="C384" s="63"/>
      <c r="D384" s="221" t="s">
        <v>137</v>
      </c>
      <c r="E384" s="63"/>
      <c r="F384" s="256" t="s">
        <v>380</v>
      </c>
      <c r="G384" s="63"/>
      <c r="H384" s="63"/>
      <c r="I384" s="163"/>
      <c r="J384" s="63"/>
      <c r="K384" s="63"/>
      <c r="L384" s="61"/>
      <c r="M384" s="207"/>
      <c r="N384" s="42"/>
      <c r="O384" s="42"/>
      <c r="P384" s="42"/>
      <c r="Q384" s="42"/>
      <c r="R384" s="42"/>
      <c r="S384" s="42"/>
      <c r="T384" s="78"/>
      <c r="AT384" s="24" t="s">
        <v>137</v>
      </c>
      <c r="AU384" s="24" t="s">
        <v>84</v>
      </c>
    </row>
    <row r="385" spans="2:65" s="1" customFormat="1" ht="22.5" customHeight="1">
      <c r="B385" s="41"/>
      <c r="C385" s="193" t="s">
        <v>376</v>
      </c>
      <c r="D385" s="193" t="s">
        <v>130</v>
      </c>
      <c r="E385" s="194" t="s">
        <v>382</v>
      </c>
      <c r="F385" s="195" t="s">
        <v>383</v>
      </c>
      <c r="G385" s="196" t="s">
        <v>384</v>
      </c>
      <c r="H385" s="197">
        <v>2120.701</v>
      </c>
      <c r="I385" s="198"/>
      <c r="J385" s="199">
        <f>ROUND(I385*H385,2)</f>
        <v>0</v>
      </c>
      <c r="K385" s="195" t="s">
        <v>134</v>
      </c>
      <c r="L385" s="61"/>
      <c r="M385" s="200" t="s">
        <v>24</v>
      </c>
      <c r="N385" s="201" t="s">
        <v>46</v>
      </c>
      <c r="O385" s="42"/>
      <c r="P385" s="202">
        <f>O385*H385</f>
        <v>0</v>
      </c>
      <c r="Q385" s="202">
        <v>0</v>
      </c>
      <c r="R385" s="202">
        <f>Q385*H385</f>
        <v>0</v>
      </c>
      <c r="S385" s="202">
        <v>0</v>
      </c>
      <c r="T385" s="203">
        <f>S385*H385</f>
        <v>0</v>
      </c>
      <c r="AR385" s="24" t="s">
        <v>135</v>
      </c>
      <c r="AT385" s="24" t="s">
        <v>130</v>
      </c>
      <c r="AU385" s="24" t="s">
        <v>84</v>
      </c>
      <c r="AY385" s="24" t="s">
        <v>128</v>
      </c>
      <c r="BE385" s="204">
        <f>IF(N385="základní",J385,0)</f>
        <v>0</v>
      </c>
      <c r="BF385" s="204">
        <f>IF(N385="snížená",J385,0)</f>
        <v>0</v>
      </c>
      <c r="BG385" s="204">
        <f>IF(N385="zákl. přenesená",J385,0)</f>
        <v>0</v>
      </c>
      <c r="BH385" s="204">
        <f>IF(N385="sníž. přenesená",J385,0)</f>
        <v>0</v>
      </c>
      <c r="BI385" s="204">
        <f>IF(N385="nulová",J385,0)</f>
        <v>0</v>
      </c>
      <c r="BJ385" s="24" t="s">
        <v>25</v>
      </c>
      <c r="BK385" s="204">
        <f>ROUND(I385*H385,2)</f>
        <v>0</v>
      </c>
      <c r="BL385" s="24" t="s">
        <v>135</v>
      </c>
      <c r="BM385" s="24" t="s">
        <v>912</v>
      </c>
    </row>
    <row r="386" spans="2:65" s="1" customFormat="1" ht="297">
      <c r="B386" s="41"/>
      <c r="C386" s="63"/>
      <c r="D386" s="205" t="s">
        <v>137</v>
      </c>
      <c r="E386" s="63"/>
      <c r="F386" s="206" t="s">
        <v>380</v>
      </c>
      <c r="G386" s="63"/>
      <c r="H386" s="63"/>
      <c r="I386" s="163"/>
      <c r="J386" s="63"/>
      <c r="K386" s="63"/>
      <c r="L386" s="61"/>
      <c r="M386" s="207"/>
      <c r="N386" s="42"/>
      <c r="O386" s="42"/>
      <c r="P386" s="42"/>
      <c r="Q386" s="42"/>
      <c r="R386" s="42"/>
      <c r="S386" s="42"/>
      <c r="T386" s="78"/>
      <c r="AT386" s="24" t="s">
        <v>137</v>
      </c>
      <c r="AU386" s="24" t="s">
        <v>84</v>
      </c>
    </row>
    <row r="387" spans="2:65" s="12" customFormat="1" ht="13.5">
      <c r="B387" s="219"/>
      <c r="C387" s="220"/>
      <c r="D387" s="221" t="s">
        <v>141</v>
      </c>
      <c r="E387" s="222" t="s">
        <v>24</v>
      </c>
      <c r="F387" s="223" t="s">
        <v>913</v>
      </c>
      <c r="G387" s="220"/>
      <c r="H387" s="224">
        <v>2120.7006000000001</v>
      </c>
      <c r="I387" s="225"/>
      <c r="J387" s="220"/>
      <c r="K387" s="220"/>
      <c r="L387" s="226"/>
      <c r="M387" s="227"/>
      <c r="N387" s="228"/>
      <c r="O387" s="228"/>
      <c r="P387" s="228"/>
      <c r="Q387" s="228"/>
      <c r="R387" s="228"/>
      <c r="S387" s="228"/>
      <c r="T387" s="229"/>
      <c r="AT387" s="230" t="s">
        <v>141</v>
      </c>
      <c r="AU387" s="230" t="s">
        <v>84</v>
      </c>
      <c r="AV387" s="12" t="s">
        <v>84</v>
      </c>
      <c r="AW387" s="12" t="s">
        <v>143</v>
      </c>
      <c r="AX387" s="12" t="s">
        <v>25</v>
      </c>
      <c r="AY387" s="230" t="s">
        <v>128</v>
      </c>
    </row>
    <row r="388" spans="2:65" s="1" customFormat="1" ht="31.5" customHeight="1">
      <c r="B388" s="41"/>
      <c r="C388" s="193" t="s">
        <v>381</v>
      </c>
      <c r="D388" s="193" t="s">
        <v>130</v>
      </c>
      <c r="E388" s="194" t="s">
        <v>388</v>
      </c>
      <c r="F388" s="195" t="s">
        <v>389</v>
      </c>
      <c r="G388" s="196" t="s">
        <v>205</v>
      </c>
      <c r="H388" s="197">
        <v>3217.4380000000001</v>
      </c>
      <c r="I388" s="198"/>
      <c r="J388" s="199">
        <f>ROUND(I388*H388,2)</f>
        <v>0</v>
      </c>
      <c r="K388" s="195" t="s">
        <v>134</v>
      </c>
      <c r="L388" s="61"/>
      <c r="M388" s="200" t="s">
        <v>24</v>
      </c>
      <c r="N388" s="201" t="s">
        <v>46</v>
      </c>
      <c r="O388" s="42"/>
      <c r="P388" s="202">
        <f>O388*H388</f>
        <v>0</v>
      </c>
      <c r="Q388" s="202">
        <v>0</v>
      </c>
      <c r="R388" s="202">
        <f>Q388*H388</f>
        <v>0</v>
      </c>
      <c r="S388" s="202">
        <v>0</v>
      </c>
      <c r="T388" s="203">
        <f>S388*H388</f>
        <v>0</v>
      </c>
      <c r="AR388" s="24" t="s">
        <v>135</v>
      </c>
      <c r="AT388" s="24" t="s">
        <v>130</v>
      </c>
      <c r="AU388" s="24" t="s">
        <v>84</v>
      </c>
      <c r="AY388" s="24" t="s">
        <v>128</v>
      </c>
      <c r="BE388" s="204">
        <f>IF(N388="základní",J388,0)</f>
        <v>0</v>
      </c>
      <c r="BF388" s="204">
        <f>IF(N388="snížená",J388,0)</f>
        <v>0</v>
      </c>
      <c r="BG388" s="204">
        <f>IF(N388="zákl. přenesená",J388,0)</f>
        <v>0</v>
      </c>
      <c r="BH388" s="204">
        <f>IF(N388="sníž. přenesená",J388,0)</f>
        <v>0</v>
      </c>
      <c r="BI388" s="204">
        <f>IF(N388="nulová",J388,0)</f>
        <v>0</v>
      </c>
      <c r="BJ388" s="24" t="s">
        <v>25</v>
      </c>
      <c r="BK388" s="204">
        <f>ROUND(I388*H388,2)</f>
        <v>0</v>
      </c>
      <c r="BL388" s="24" t="s">
        <v>135</v>
      </c>
      <c r="BM388" s="24" t="s">
        <v>914</v>
      </c>
    </row>
    <row r="389" spans="2:65" s="1" customFormat="1" ht="409.5">
      <c r="B389" s="41"/>
      <c r="C389" s="63"/>
      <c r="D389" s="205" t="s">
        <v>137</v>
      </c>
      <c r="E389" s="63"/>
      <c r="F389" s="206" t="s">
        <v>391</v>
      </c>
      <c r="G389" s="63"/>
      <c r="H389" s="63"/>
      <c r="I389" s="163"/>
      <c r="J389" s="63"/>
      <c r="K389" s="63"/>
      <c r="L389" s="61"/>
      <c r="M389" s="207"/>
      <c r="N389" s="42"/>
      <c r="O389" s="42"/>
      <c r="P389" s="42"/>
      <c r="Q389" s="42"/>
      <c r="R389" s="42"/>
      <c r="S389" s="42"/>
      <c r="T389" s="78"/>
      <c r="AT389" s="24" t="s">
        <v>137</v>
      </c>
      <c r="AU389" s="24" t="s">
        <v>84</v>
      </c>
    </row>
    <row r="390" spans="2:65" s="11" customFormat="1" ht="13.5">
      <c r="B390" s="208"/>
      <c r="C390" s="209"/>
      <c r="D390" s="205" t="s">
        <v>141</v>
      </c>
      <c r="E390" s="210" t="s">
        <v>24</v>
      </c>
      <c r="F390" s="211" t="s">
        <v>346</v>
      </c>
      <c r="G390" s="209"/>
      <c r="H390" s="212" t="s">
        <v>24</v>
      </c>
      <c r="I390" s="213"/>
      <c r="J390" s="209"/>
      <c r="K390" s="209"/>
      <c r="L390" s="214"/>
      <c r="M390" s="215"/>
      <c r="N390" s="216"/>
      <c r="O390" s="216"/>
      <c r="P390" s="216"/>
      <c r="Q390" s="216"/>
      <c r="R390" s="216"/>
      <c r="S390" s="216"/>
      <c r="T390" s="217"/>
      <c r="AT390" s="218" t="s">
        <v>141</v>
      </c>
      <c r="AU390" s="218" t="s">
        <v>84</v>
      </c>
      <c r="AV390" s="11" t="s">
        <v>25</v>
      </c>
      <c r="AW390" s="11" t="s">
        <v>143</v>
      </c>
      <c r="AX390" s="11" t="s">
        <v>75</v>
      </c>
      <c r="AY390" s="218" t="s">
        <v>128</v>
      </c>
    </row>
    <row r="391" spans="2:65" s="11" customFormat="1" ht="13.5">
      <c r="B391" s="208"/>
      <c r="C391" s="209"/>
      <c r="D391" s="205" t="s">
        <v>141</v>
      </c>
      <c r="E391" s="210" t="s">
        <v>24</v>
      </c>
      <c r="F391" s="211" t="s">
        <v>392</v>
      </c>
      <c r="G391" s="209"/>
      <c r="H391" s="212" t="s">
        <v>24</v>
      </c>
      <c r="I391" s="213"/>
      <c r="J391" s="209"/>
      <c r="K391" s="209"/>
      <c r="L391" s="214"/>
      <c r="M391" s="215"/>
      <c r="N391" s="216"/>
      <c r="O391" s="216"/>
      <c r="P391" s="216"/>
      <c r="Q391" s="216"/>
      <c r="R391" s="216"/>
      <c r="S391" s="216"/>
      <c r="T391" s="217"/>
      <c r="AT391" s="218" t="s">
        <v>141</v>
      </c>
      <c r="AU391" s="218" t="s">
        <v>84</v>
      </c>
      <c r="AV391" s="11" t="s">
        <v>25</v>
      </c>
      <c r="AW391" s="11" t="s">
        <v>143</v>
      </c>
      <c r="AX391" s="11" t="s">
        <v>75</v>
      </c>
      <c r="AY391" s="218" t="s">
        <v>128</v>
      </c>
    </row>
    <row r="392" spans="2:65" s="12" customFormat="1" ht="13.5">
      <c r="B392" s="219"/>
      <c r="C392" s="220"/>
      <c r="D392" s="205" t="s">
        <v>141</v>
      </c>
      <c r="E392" s="231" t="s">
        <v>24</v>
      </c>
      <c r="F392" s="232" t="s">
        <v>915</v>
      </c>
      <c r="G392" s="220"/>
      <c r="H392" s="233">
        <v>1756.7719999999999</v>
      </c>
      <c r="I392" s="225"/>
      <c r="J392" s="220"/>
      <c r="K392" s="220"/>
      <c r="L392" s="226"/>
      <c r="M392" s="227"/>
      <c r="N392" s="228"/>
      <c r="O392" s="228"/>
      <c r="P392" s="228"/>
      <c r="Q392" s="228"/>
      <c r="R392" s="228"/>
      <c r="S392" s="228"/>
      <c r="T392" s="229"/>
      <c r="AT392" s="230" t="s">
        <v>141</v>
      </c>
      <c r="AU392" s="230" t="s">
        <v>84</v>
      </c>
      <c r="AV392" s="12" t="s">
        <v>84</v>
      </c>
      <c r="AW392" s="12" t="s">
        <v>143</v>
      </c>
      <c r="AX392" s="12" t="s">
        <v>75</v>
      </c>
      <c r="AY392" s="230" t="s">
        <v>128</v>
      </c>
    </row>
    <row r="393" spans="2:65" s="12" customFormat="1" ht="13.5">
      <c r="B393" s="219"/>
      <c r="C393" s="220"/>
      <c r="D393" s="205" t="s">
        <v>141</v>
      </c>
      <c r="E393" s="231" t="s">
        <v>24</v>
      </c>
      <c r="F393" s="232" t="s">
        <v>916</v>
      </c>
      <c r="G393" s="220"/>
      <c r="H393" s="233">
        <v>151.48599999999999</v>
      </c>
      <c r="I393" s="225"/>
      <c r="J393" s="220"/>
      <c r="K393" s="220"/>
      <c r="L393" s="226"/>
      <c r="M393" s="227"/>
      <c r="N393" s="228"/>
      <c r="O393" s="228"/>
      <c r="P393" s="228"/>
      <c r="Q393" s="228"/>
      <c r="R393" s="228"/>
      <c r="S393" s="228"/>
      <c r="T393" s="229"/>
      <c r="AT393" s="230" t="s">
        <v>141</v>
      </c>
      <c r="AU393" s="230" t="s">
        <v>84</v>
      </c>
      <c r="AV393" s="12" t="s">
        <v>84</v>
      </c>
      <c r="AW393" s="12" t="s">
        <v>143</v>
      </c>
      <c r="AX393" s="12" t="s">
        <v>75</v>
      </c>
      <c r="AY393" s="230" t="s">
        <v>128</v>
      </c>
    </row>
    <row r="394" spans="2:65" s="12" customFormat="1" ht="13.5">
      <c r="B394" s="219"/>
      <c r="C394" s="220"/>
      <c r="D394" s="205" t="s">
        <v>141</v>
      </c>
      <c r="E394" s="231" t="s">
        <v>24</v>
      </c>
      <c r="F394" s="232" t="s">
        <v>917</v>
      </c>
      <c r="G394" s="220"/>
      <c r="H394" s="233">
        <v>132.06800000000001</v>
      </c>
      <c r="I394" s="225"/>
      <c r="J394" s="220"/>
      <c r="K394" s="220"/>
      <c r="L394" s="226"/>
      <c r="M394" s="227"/>
      <c r="N394" s="228"/>
      <c r="O394" s="228"/>
      <c r="P394" s="228"/>
      <c r="Q394" s="228"/>
      <c r="R394" s="228"/>
      <c r="S394" s="228"/>
      <c r="T394" s="229"/>
      <c r="AT394" s="230" t="s">
        <v>141</v>
      </c>
      <c r="AU394" s="230" t="s">
        <v>84</v>
      </c>
      <c r="AV394" s="12" t="s">
        <v>84</v>
      </c>
      <c r="AW394" s="12" t="s">
        <v>143</v>
      </c>
      <c r="AX394" s="12" t="s">
        <v>75</v>
      </c>
      <c r="AY394" s="230" t="s">
        <v>128</v>
      </c>
    </row>
    <row r="395" spans="2:65" s="12" customFormat="1" ht="13.5">
      <c r="B395" s="219"/>
      <c r="C395" s="220"/>
      <c r="D395" s="205" t="s">
        <v>141</v>
      </c>
      <c r="E395" s="231" t="s">
        <v>24</v>
      </c>
      <c r="F395" s="232" t="s">
        <v>918</v>
      </c>
      <c r="G395" s="220"/>
      <c r="H395" s="233">
        <v>303.37</v>
      </c>
      <c r="I395" s="225"/>
      <c r="J395" s="220"/>
      <c r="K395" s="220"/>
      <c r="L395" s="226"/>
      <c r="M395" s="227"/>
      <c r="N395" s="228"/>
      <c r="O395" s="228"/>
      <c r="P395" s="228"/>
      <c r="Q395" s="228"/>
      <c r="R395" s="228"/>
      <c r="S395" s="228"/>
      <c r="T395" s="229"/>
      <c r="AT395" s="230" t="s">
        <v>141</v>
      </c>
      <c r="AU395" s="230" t="s">
        <v>84</v>
      </c>
      <c r="AV395" s="12" t="s">
        <v>84</v>
      </c>
      <c r="AW395" s="12" t="s">
        <v>143</v>
      </c>
      <c r="AX395" s="12" t="s">
        <v>75</v>
      </c>
      <c r="AY395" s="230" t="s">
        <v>128</v>
      </c>
    </row>
    <row r="396" spans="2:65" s="12" customFormat="1" ht="13.5">
      <c r="B396" s="219"/>
      <c r="C396" s="220"/>
      <c r="D396" s="205" t="s">
        <v>141</v>
      </c>
      <c r="E396" s="231" t="s">
        <v>24</v>
      </c>
      <c r="F396" s="232" t="s">
        <v>919</v>
      </c>
      <c r="G396" s="220"/>
      <c r="H396" s="233">
        <v>315.858</v>
      </c>
      <c r="I396" s="225"/>
      <c r="J396" s="220"/>
      <c r="K396" s="220"/>
      <c r="L396" s="226"/>
      <c r="M396" s="227"/>
      <c r="N396" s="228"/>
      <c r="O396" s="228"/>
      <c r="P396" s="228"/>
      <c r="Q396" s="228"/>
      <c r="R396" s="228"/>
      <c r="S396" s="228"/>
      <c r="T396" s="229"/>
      <c r="AT396" s="230" t="s">
        <v>141</v>
      </c>
      <c r="AU396" s="230" t="s">
        <v>84</v>
      </c>
      <c r="AV396" s="12" t="s">
        <v>84</v>
      </c>
      <c r="AW396" s="12" t="s">
        <v>143</v>
      </c>
      <c r="AX396" s="12" t="s">
        <v>75</v>
      </c>
      <c r="AY396" s="230" t="s">
        <v>128</v>
      </c>
    </row>
    <row r="397" spans="2:65" s="12" customFormat="1" ht="13.5">
      <c r="B397" s="219"/>
      <c r="C397" s="220"/>
      <c r="D397" s="205" t="s">
        <v>141</v>
      </c>
      <c r="E397" s="231" t="s">
        <v>24</v>
      </c>
      <c r="F397" s="232" t="s">
        <v>920</v>
      </c>
      <c r="G397" s="220"/>
      <c r="H397" s="233">
        <v>158.37100000000001</v>
      </c>
      <c r="I397" s="225"/>
      <c r="J397" s="220"/>
      <c r="K397" s="220"/>
      <c r="L397" s="226"/>
      <c r="M397" s="227"/>
      <c r="N397" s="228"/>
      <c r="O397" s="228"/>
      <c r="P397" s="228"/>
      <c r="Q397" s="228"/>
      <c r="R397" s="228"/>
      <c r="S397" s="228"/>
      <c r="T397" s="229"/>
      <c r="AT397" s="230" t="s">
        <v>141</v>
      </c>
      <c r="AU397" s="230" t="s">
        <v>84</v>
      </c>
      <c r="AV397" s="12" t="s">
        <v>84</v>
      </c>
      <c r="AW397" s="12" t="s">
        <v>143</v>
      </c>
      <c r="AX397" s="12" t="s">
        <v>75</v>
      </c>
      <c r="AY397" s="230" t="s">
        <v>128</v>
      </c>
    </row>
    <row r="398" spans="2:65" s="12" customFormat="1" ht="13.5">
      <c r="B398" s="219"/>
      <c r="C398" s="220"/>
      <c r="D398" s="205" t="s">
        <v>141</v>
      </c>
      <c r="E398" s="231" t="s">
        <v>24</v>
      </c>
      <c r="F398" s="232" t="s">
        <v>921</v>
      </c>
      <c r="G398" s="220"/>
      <c r="H398" s="233">
        <v>182.67599999999999</v>
      </c>
      <c r="I398" s="225"/>
      <c r="J398" s="220"/>
      <c r="K398" s="220"/>
      <c r="L398" s="226"/>
      <c r="M398" s="227"/>
      <c r="N398" s="228"/>
      <c r="O398" s="228"/>
      <c r="P398" s="228"/>
      <c r="Q398" s="228"/>
      <c r="R398" s="228"/>
      <c r="S398" s="228"/>
      <c r="T398" s="229"/>
      <c r="AT398" s="230" t="s">
        <v>141</v>
      </c>
      <c r="AU398" s="230" t="s">
        <v>84</v>
      </c>
      <c r="AV398" s="12" t="s">
        <v>84</v>
      </c>
      <c r="AW398" s="12" t="s">
        <v>143</v>
      </c>
      <c r="AX398" s="12" t="s">
        <v>75</v>
      </c>
      <c r="AY398" s="230" t="s">
        <v>128</v>
      </c>
    </row>
    <row r="399" spans="2:65" s="12" customFormat="1" ht="13.5">
      <c r="B399" s="219"/>
      <c r="C399" s="220"/>
      <c r="D399" s="205" t="s">
        <v>141</v>
      </c>
      <c r="E399" s="231" t="s">
        <v>24</v>
      </c>
      <c r="F399" s="232" t="s">
        <v>922</v>
      </c>
      <c r="G399" s="220"/>
      <c r="H399" s="233">
        <v>126.66500000000001</v>
      </c>
      <c r="I399" s="225"/>
      <c r="J399" s="220"/>
      <c r="K399" s="220"/>
      <c r="L399" s="226"/>
      <c r="M399" s="227"/>
      <c r="N399" s="228"/>
      <c r="O399" s="228"/>
      <c r="P399" s="228"/>
      <c r="Q399" s="228"/>
      <c r="R399" s="228"/>
      <c r="S399" s="228"/>
      <c r="T399" s="229"/>
      <c r="AT399" s="230" t="s">
        <v>141</v>
      </c>
      <c r="AU399" s="230" t="s">
        <v>84</v>
      </c>
      <c r="AV399" s="12" t="s">
        <v>84</v>
      </c>
      <c r="AW399" s="12" t="s">
        <v>143</v>
      </c>
      <c r="AX399" s="12" t="s">
        <v>75</v>
      </c>
      <c r="AY399" s="230" t="s">
        <v>128</v>
      </c>
    </row>
    <row r="400" spans="2:65" s="12" customFormat="1" ht="13.5">
      <c r="B400" s="219"/>
      <c r="C400" s="220"/>
      <c r="D400" s="205" t="s">
        <v>141</v>
      </c>
      <c r="E400" s="231" t="s">
        <v>24</v>
      </c>
      <c r="F400" s="232" t="s">
        <v>923</v>
      </c>
      <c r="G400" s="220"/>
      <c r="H400" s="233">
        <v>90.171999999999997</v>
      </c>
      <c r="I400" s="225"/>
      <c r="J400" s="220"/>
      <c r="K400" s="220"/>
      <c r="L400" s="226"/>
      <c r="M400" s="227"/>
      <c r="N400" s="228"/>
      <c r="O400" s="228"/>
      <c r="P400" s="228"/>
      <c r="Q400" s="228"/>
      <c r="R400" s="228"/>
      <c r="S400" s="228"/>
      <c r="T400" s="229"/>
      <c r="AT400" s="230" t="s">
        <v>141</v>
      </c>
      <c r="AU400" s="230" t="s">
        <v>84</v>
      </c>
      <c r="AV400" s="12" t="s">
        <v>84</v>
      </c>
      <c r="AW400" s="12" t="s">
        <v>143</v>
      </c>
      <c r="AX400" s="12" t="s">
        <v>75</v>
      </c>
      <c r="AY400" s="230" t="s">
        <v>128</v>
      </c>
    </row>
    <row r="401" spans="2:65" s="13" customFormat="1" ht="13.5">
      <c r="B401" s="234"/>
      <c r="C401" s="235"/>
      <c r="D401" s="221" t="s">
        <v>141</v>
      </c>
      <c r="E401" s="236" t="s">
        <v>24</v>
      </c>
      <c r="F401" s="237" t="s">
        <v>153</v>
      </c>
      <c r="G401" s="235"/>
      <c r="H401" s="238">
        <v>3217.4380000000001</v>
      </c>
      <c r="I401" s="239"/>
      <c r="J401" s="235"/>
      <c r="K401" s="235"/>
      <c r="L401" s="240"/>
      <c r="M401" s="241"/>
      <c r="N401" s="242"/>
      <c r="O401" s="242"/>
      <c r="P401" s="242"/>
      <c r="Q401" s="242"/>
      <c r="R401" s="242"/>
      <c r="S401" s="242"/>
      <c r="T401" s="243"/>
      <c r="AT401" s="244" t="s">
        <v>141</v>
      </c>
      <c r="AU401" s="244" t="s">
        <v>84</v>
      </c>
      <c r="AV401" s="13" t="s">
        <v>135</v>
      </c>
      <c r="AW401" s="13" t="s">
        <v>143</v>
      </c>
      <c r="AX401" s="13" t="s">
        <v>25</v>
      </c>
      <c r="AY401" s="244" t="s">
        <v>128</v>
      </c>
    </row>
    <row r="402" spans="2:65" s="1" customFormat="1" ht="44.25" customHeight="1">
      <c r="B402" s="41"/>
      <c r="C402" s="193" t="s">
        <v>387</v>
      </c>
      <c r="D402" s="193" t="s">
        <v>130</v>
      </c>
      <c r="E402" s="194" t="s">
        <v>397</v>
      </c>
      <c r="F402" s="195" t="s">
        <v>398</v>
      </c>
      <c r="G402" s="196" t="s">
        <v>205</v>
      </c>
      <c r="H402" s="197">
        <v>788.35</v>
      </c>
      <c r="I402" s="198"/>
      <c r="J402" s="199">
        <f>ROUND(I402*H402,2)</f>
        <v>0</v>
      </c>
      <c r="K402" s="195" t="s">
        <v>134</v>
      </c>
      <c r="L402" s="61"/>
      <c r="M402" s="200" t="s">
        <v>24</v>
      </c>
      <c r="N402" s="201" t="s">
        <v>46</v>
      </c>
      <c r="O402" s="42"/>
      <c r="P402" s="202">
        <f>O402*H402</f>
        <v>0</v>
      </c>
      <c r="Q402" s="202">
        <v>0</v>
      </c>
      <c r="R402" s="202">
        <f>Q402*H402</f>
        <v>0</v>
      </c>
      <c r="S402" s="202">
        <v>0</v>
      </c>
      <c r="T402" s="203">
        <f>S402*H402</f>
        <v>0</v>
      </c>
      <c r="AR402" s="24" t="s">
        <v>135</v>
      </c>
      <c r="AT402" s="24" t="s">
        <v>130</v>
      </c>
      <c r="AU402" s="24" t="s">
        <v>84</v>
      </c>
      <c r="AY402" s="24" t="s">
        <v>128</v>
      </c>
      <c r="BE402" s="204">
        <f>IF(N402="základní",J402,0)</f>
        <v>0</v>
      </c>
      <c r="BF402" s="204">
        <f>IF(N402="snížená",J402,0)</f>
        <v>0</v>
      </c>
      <c r="BG402" s="204">
        <f>IF(N402="zákl. přenesená",J402,0)</f>
        <v>0</v>
      </c>
      <c r="BH402" s="204">
        <f>IF(N402="sníž. přenesená",J402,0)</f>
        <v>0</v>
      </c>
      <c r="BI402" s="204">
        <f>IF(N402="nulová",J402,0)</f>
        <v>0</v>
      </c>
      <c r="BJ402" s="24" t="s">
        <v>25</v>
      </c>
      <c r="BK402" s="204">
        <f>ROUND(I402*H402,2)</f>
        <v>0</v>
      </c>
      <c r="BL402" s="24" t="s">
        <v>135</v>
      </c>
      <c r="BM402" s="24" t="s">
        <v>924</v>
      </c>
    </row>
    <row r="403" spans="2:65" s="1" customFormat="1" ht="108">
      <c r="B403" s="41"/>
      <c r="C403" s="63"/>
      <c r="D403" s="205" t="s">
        <v>137</v>
      </c>
      <c r="E403" s="63"/>
      <c r="F403" s="206" t="s">
        <v>400</v>
      </c>
      <c r="G403" s="63"/>
      <c r="H403" s="63"/>
      <c r="I403" s="163"/>
      <c r="J403" s="63"/>
      <c r="K403" s="63"/>
      <c r="L403" s="61"/>
      <c r="M403" s="207"/>
      <c r="N403" s="42"/>
      <c r="O403" s="42"/>
      <c r="P403" s="42"/>
      <c r="Q403" s="42"/>
      <c r="R403" s="42"/>
      <c r="S403" s="42"/>
      <c r="T403" s="78"/>
      <c r="AT403" s="24" t="s">
        <v>137</v>
      </c>
      <c r="AU403" s="24" t="s">
        <v>84</v>
      </c>
    </row>
    <row r="404" spans="2:65" s="11" customFormat="1" ht="13.5">
      <c r="B404" s="208"/>
      <c r="C404" s="209"/>
      <c r="D404" s="205" t="s">
        <v>141</v>
      </c>
      <c r="E404" s="210" t="s">
        <v>24</v>
      </c>
      <c r="F404" s="211" t="s">
        <v>401</v>
      </c>
      <c r="G404" s="209"/>
      <c r="H404" s="212" t="s">
        <v>24</v>
      </c>
      <c r="I404" s="213"/>
      <c r="J404" s="209"/>
      <c r="K404" s="209"/>
      <c r="L404" s="214"/>
      <c r="M404" s="215"/>
      <c r="N404" s="216"/>
      <c r="O404" s="216"/>
      <c r="P404" s="216"/>
      <c r="Q404" s="216"/>
      <c r="R404" s="216"/>
      <c r="S404" s="216"/>
      <c r="T404" s="217"/>
      <c r="AT404" s="218" t="s">
        <v>141</v>
      </c>
      <c r="AU404" s="218" t="s">
        <v>84</v>
      </c>
      <c r="AV404" s="11" t="s">
        <v>25</v>
      </c>
      <c r="AW404" s="11" t="s">
        <v>143</v>
      </c>
      <c r="AX404" s="11" t="s">
        <v>75</v>
      </c>
      <c r="AY404" s="218" t="s">
        <v>128</v>
      </c>
    </row>
    <row r="405" spans="2:65" s="11" customFormat="1" ht="13.5">
      <c r="B405" s="208"/>
      <c r="C405" s="209"/>
      <c r="D405" s="205" t="s">
        <v>141</v>
      </c>
      <c r="E405" s="210" t="s">
        <v>24</v>
      </c>
      <c r="F405" s="211" t="s">
        <v>402</v>
      </c>
      <c r="G405" s="209"/>
      <c r="H405" s="212" t="s">
        <v>24</v>
      </c>
      <c r="I405" s="213"/>
      <c r="J405" s="209"/>
      <c r="K405" s="209"/>
      <c r="L405" s="214"/>
      <c r="M405" s="215"/>
      <c r="N405" s="216"/>
      <c r="O405" s="216"/>
      <c r="P405" s="216"/>
      <c r="Q405" s="216"/>
      <c r="R405" s="216"/>
      <c r="S405" s="216"/>
      <c r="T405" s="217"/>
      <c r="AT405" s="218" t="s">
        <v>141</v>
      </c>
      <c r="AU405" s="218" t="s">
        <v>84</v>
      </c>
      <c r="AV405" s="11" t="s">
        <v>25</v>
      </c>
      <c r="AW405" s="11" t="s">
        <v>143</v>
      </c>
      <c r="AX405" s="11" t="s">
        <v>75</v>
      </c>
      <c r="AY405" s="218" t="s">
        <v>128</v>
      </c>
    </row>
    <row r="406" spans="2:65" s="12" customFormat="1" ht="13.5">
      <c r="B406" s="219"/>
      <c r="C406" s="220"/>
      <c r="D406" s="205" t="s">
        <v>141</v>
      </c>
      <c r="E406" s="231" t="s">
        <v>24</v>
      </c>
      <c r="F406" s="232" t="s">
        <v>925</v>
      </c>
      <c r="G406" s="220"/>
      <c r="H406" s="233">
        <v>349.09</v>
      </c>
      <c r="I406" s="225"/>
      <c r="J406" s="220"/>
      <c r="K406" s="220"/>
      <c r="L406" s="226"/>
      <c r="M406" s="227"/>
      <c r="N406" s="228"/>
      <c r="O406" s="228"/>
      <c r="P406" s="228"/>
      <c r="Q406" s="228"/>
      <c r="R406" s="228"/>
      <c r="S406" s="228"/>
      <c r="T406" s="229"/>
      <c r="AT406" s="230" t="s">
        <v>141</v>
      </c>
      <c r="AU406" s="230" t="s">
        <v>84</v>
      </c>
      <c r="AV406" s="12" t="s">
        <v>84</v>
      </c>
      <c r="AW406" s="12" t="s">
        <v>143</v>
      </c>
      <c r="AX406" s="12" t="s">
        <v>75</v>
      </c>
      <c r="AY406" s="230" t="s">
        <v>128</v>
      </c>
    </row>
    <row r="407" spans="2:65" s="12" customFormat="1" ht="13.5">
      <c r="B407" s="219"/>
      <c r="C407" s="220"/>
      <c r="D407" s="205" t="s">
        <v>141</v>
      </c>
      <c r="E407" s="231" t="s">
        <v>24</v>
      </c>
      <c r="F407" s="232" t="s">
        <v>926</v>
      </c>
      <c r="G407" s="220"/>
      <c r="H407" s="233">
        <v>39.700000000000003</v>
      </c>
      <c r="I407" s="225"/>
      <c r="J407" s="220"/>
      <c r="K407" s="220"/>
      <c r="L407" s="226"/>
      <c r="M407" s="227"/>
      <c r="N407" s="228"/>
      <c r="O407" s="228"/>
      <c r="P407" s="228"/>
      <c r="Q407" s="228"/>
      <c r="R407" s="228"/>
      <c r="S407" s="228"/>
      <c r="T407" s="229"/>
      <c r="AT407" s="230" t="s">
        <v>141</v>
      </c>
      <c r="AU407" s="230" t="s">
        <v>84</v>
      </c>
      <c r="AV407" s="12" t="s">
        <v>84</v>
      </c>
      <c r="AW407" s="12" t="s">
        <v>143</v>
      </c>
      <c r="AX407" s="12" t="s">
        <v>75</v>
      </c>
      <c r="AY407" s="230" t="s">
        <v>128</v>
      </c>
    </row>
    <row r="408" spans="2:65" s="12" customFormat="1" ht="13.5">
      <c r="B408" s="219"/>
      <c r="C408" s="220"/>
      <c r="D408" s="205" t="s">
        <v>141</v>
      </c>
      <c r="E408" s="231" t="s">
        <v>24</v>
      </c>
      <c r="F408" s="232" t="s">
        <v>927</v>
      </c>
      <c r="G408" s="220"/>
      <c r="H408" s="233">
        <v>42.8</v>
      </c>
      <c r="I408" s="225"/>
      <c r="J408" s="220"/>
      <c r="K408" s="220"/>
      <c r="L408" s="226"/>
      <c r="M408" s="227"/>
      <c r="N408" s="228"/>
      <c r="O408" s="228"/>
      <c r="P408" s="228"/>
      <c r="Q408" s="228"/>
      <c r="R408" s="228"/>
      <c r="S408" s="228"/>
      <c r="T408" s="229"/>
      <c r="AT408" s="230" t="s">
        <v>141</v>
      </c>
      <c r="AU408" s="230" t="s">
        <v>84</v>
      </c>
      <c r="AV408" s="12" t="s">
        <v>84</v>
      </c>
      <c r="AW408" s="12" t="s">
        <v>143</v>
      </c>
      <c r="AX408" s="12" t="s">
        <v>75</v>
      </c>
      <c r="AY408" s="230" t="s">
        <v>128</v>
      </c>
    </row>
    <row r="409" spans="2:65" s="12" customFormat="1" ht="13.5">
      <c r="B409" s="219"/>
      <c r="C409" s="220"/>
      <c r="D409" s="205" t="s">
        <v>141</v>
      </c>
      <c r="E409" s="231" t="s">
        <v>24</v>
      </c>
      <c r="F409" s="232" t="s">
        <v>928</v>
      </c>
      <c r="G409" s="220"/>
      <c r="H409" s="233">
        <v>79.42</v>
      </c>
      <c r="I409" s="225"/>
      <c r="J409" s="220"/>
      <c r="K409" s="220"/>
      <c r="L409" s="226"/>
      <c r="M409" s="227"/>
      <c r="N409" s="228"/>
      <c r="O409" s="228"/>
      <c r="P409" s="228"/>
      <c r="Q409" s="228"/>
      <c r="R409" s="228"/>
      <c r="S409" s="228"/>
      <c r="T409" s="229"/>
      <c r="AT409" s="230" t="s">
        <v>141</v>
      </c>
      <c r="AU409" s="230" t="s">
        <v>84</v>
      </c>
      <c r="AV409" s="12" t="s">
        <v>84</v>
      </c>
      <c r="AW409" s="12" t="s">
        <v>143</v>
      </c>
      <c r="AX409" s="12" t="s">
        <v>75</v>
      </c>
      <c r="AY409" s="230" t="s">
        <v>128</v>
      </c>
    </row>
    <row r="410" spans="2:65" s="12" customFormat="1" ht="13.5">
      <c r="B410" s="219"/>
      <c r="C410" s="220"/>
      <c r="D410" s="205" t="s">
        <v>141</v>
      </c>
      <c r="E410" s="231" t="s">
        <v>24</v>
      </c>
      <c r="F410" s="232" t="s">
        <v>929</v>
      </c>
      <c r="G410" s="220"/>
      <c r="H410" s="233">
        <v>88.6</v>
      </c>
      <c r="I410" s="225"/>
      <c r="J410" s="220"/>
      <c r="K410" s="220"/>
      <c r="L410" s="226"/>
      <c r="M410" s="227"/>
      <c r="N410" s="228"/>
      <c r="O410" s="228"/>
      <c r="P410" s="228"/>
      <c r="Q410" s="228"/>
      <c r="R410" s="228"/>
      <c r="S410" s="228"/>
      <c r="T410" s="229"/>
      <c r="AT410" s="230" t="s">
        <v>141</v>
      </c>
      <c r="AU410" s="230" t="s">
        <v>84</v>
      </c>
      <c r="AV410" s="12" t="s">
        <v>84</v>
      </c>
      <c r="AW410" s="12" t="s">
        <v>143</v>
      </c>
      <c r="AX410" s="12" t="s">
        <v>75</v>
      </c>
      <c r="AY410" s="230" t="s">
        <v>128</v>
      </c>
    </row>
    <row r="411" spans="2:65" s="12" customFormat="1" ht="13.5">
      <c r="B411" s="219"/>
      <c r="C411" s="220"/>
      <c r="D411" s="205" t="s">
        <v>141</v>
      </c>
      <c r="E411" s="231" t="s">
        <v>24</v>
      </c>
      <c r="F411" s="232" t="s">
        <v>930</v>
      </c>
      <c r="G411" s="220"/>
      <c r="H411" s="233">
        <v>32.94</v>
      </c>
      <c r="I411" s="225"/>
      <c r="J411" s="220"/>
      <c r="K411" s="220"/>
      <c r="L411" s="226"/>
      <c r="M411" s="227"/>
      <c r="N411" s="228"/>
      <c r="O411" s="228"/>
      <c r="P411" s="228"/>
      <c r="Q411" s="228"/>
      <c r="R411" s="228"/>
      <c r="S411" s="228"/>
      <c r="T411" s="229"/>
      <c r="AT411" s="230" t="s">
        <v>141</v>
      </c>
      <c r="AU411" s="230" t="s">
        <v>84</v>
      </c>
      <c r="AV411" s="12" t="s">
        <v>84</v>
      </c>
      <c r="AW411" s="12" t="s">
        <v>143</v>
      </c>
      <c r="AX411" s="12" t="s">
        <v>75</v>
      </c>
      <c r="AY411" s="230" t="s">
        <v>128</v>
      </c>
    </row>
    <row r="412" spans="2:65" s="12" customFormat="1" ht="13.5">
      <c r="B412" s="219"/>
      <c r="C412" s="220"/>
      <c r="D412" s="205" t="s">
        <v>141</v>
      </c>
      <c r="E412" s="231" t="s">
        <v>24</v>
      </c>
      <c r="F412" s="232" t="s">
        <v>931</v>
      </c>
      <c r="G412" s="220"/>
      <c r="H412" s="233">
        <v>55</v>
      </c>
      <c r="I412" s="225"/>
      <c r="J412" s="220"/>
      <c r="K412" s="220"/>
      <c r="L412" s="226"/>
      <c r="M412" s="227"/>
      <c r="N412" s="228"/>
      <c r="O412" s="228"/>
      <c r="P412" s="228"/>
      <c r="Q412" s="228"/>
      <c r="R412" s="228"/>
      <c r="S412" s="228"/>
      <c r="T412" s="229"/>
      <c r="AT412" s="230" t="s">
        <v>141</v>
      </c>
      <c r="AU412" s="230" t="s">
        <v>84</v>
      </c>
      <c r="AV412" s="12" t="s">
        <v>84</v>
      </c>
      <c r="AW412" s="12" t="s">
        <v>143</v>
      </c>
      <c r="AX412" s="12" t="s">
        <v>75</v>
      </c>
      <c r="AY412" s="230" t="s">
        <v>128</v>
      </c>
    </row>
    <row r="413" spans="2:65" s="12" customFormat="1" ht="13.5">
      <c r="B413" s="219"/>
      <c r="C413" s="220"/>
      <c r="D413" s="205" t="s">
        <v>141</v>
      </c>
      <c r="E413" s="231" t="s">
        <v>24</v>
      </c>
      <c r="F413" s="232" t="s">
        <v>932</v>
      </c>
      <c r="G413" s="220"/>
      <c r="H413" s="233">
        <v>61.1</v>
      </c>
      <c r="I413" s="225"/>
      <c r="J413" s="220"/>
      <c r="K413" s="220"/>
      <c r="L413" s="226"/>
      <c r="M413" s="227"/>
      <c r="N413" s="228"/>
      <c r="O413" s="228"/>
      <c r="P413" s="228"/>
      <c r="Q413" s="228"/>
      <c r="R413" s="228"/>
      <c r="S413" s="228"/>
      <c r="T413" s="229"/>
      <c r="AT413" s="230" t="s">
        <v>141</v>
      </c>
      <c r="AU413" s="230" t="s">
        <v>84</v>
      </c>
      <c r="AV413" s="12" t="s">
        <v>84</v>
      </c>
      <c r="AW413" s="12" t="s">
        <v>143</v>
      </c>
      <c r="AX413" s="12" t="s">
        <v>75</v>
      </c>
      <c r="AY413" s="230" t="s">
        <v>128</v>
      </c>
    </row>
    <row r="414" spans="2:65" s="12" customFormat="1" ht="13.5">
      <c r="B414" s="219"/>
      <c r="C414" s="220"/>
      <c r="D414" s="205" t="s">
        <v>141</v>
      </c>
      <c r="E414" s="231" t="s">
        <v>24</v>
      </c>
      <c r="F414" s="232" t="s">
        <v>933</v>
      </c>
      <c r="G414" s="220"/>
      <c r="H414" s="233">
        <v>39.700000000000003</v>
      </c>
      <c r="I414" s="225"/>
      <c r="J414" s="220"/>
      <c r="K414" s="220"/>
      <c r="L414" s="226"/>
      <c r="M414" s="227"/>
      <c r="N414" s="228"/>
      <c r="O414" s="228"/>
      <c r="P414" s="228"/>
      <c r="Q414" s="228"/>
      <c r="R414" s="228"/>
      <c r="S414" s="228"/>
      <c r="T414" s="229"/>
      <c r="AT414" s="230" t="s">
        <v>141</v>
      </c>
      <c r="AU414" s="230" t="s">
        <v>84</v>
      </c>
      <c r="AV414" s="12" t="s">
        <v>84</v>
      </c>
      <c r="AW414" s="12" t="s">
        <v>143</v>
      </c>
      <c r="AX414" s="12" t="s">
        <v>75</v>
      </c>
      <c r="AY414" s="230" t="s">
        <v>128</v>
      </c>
    </row>
    <row r="415" spans="2:65" s="13" customFormat="1" ht="13.5">
      <c r="B415" s="234"/>
      <c r="C415" s="235"/>
      <c r="D415" s="221" t="s">
        <v>141</v>
      </c>
      <c r="E415" s="236" t="s">
        <v>24</v>
      </c>
      <c r="F415" s="237" t="s">
        <v>153</v>
      </c>
      <c r="G415" s="235"/>
      <c r="H415" s="238">
        <v>788.35</v>
      </c>
      <c r="I415" s="239"/>
      <c r="J415" s="235"/>
      <c r="K415" s="235"/>
      <c r="L415" s="240"/>
      <c r="M415" s="241"/>
      <c r="N415" s="242"/>
      <c r="O415" s="242"/>
      <c r="P415" s="242"/>
      <c r="Q415" s="242"/>
      <c r="R415" s="242"/>
      <c r="S415" s="242"/>
      <c r="T415" s="243"/>
      <c r="AT415" s="244" t="s">
        <v>141</v>
      </c>
      <c r="AU415" s="244" t="s">
        <v>84</v>
      </c>
      <c r="AV415" s="13" t="s">
        <v>135</v>
      </c>
      <c r="AW415" s="13" t="s">
        <v>143</v>
      </c>
      <c r="AX415" s="13" t="s">
        <v>25</v>
      </c>
      <c r="AY415" s="244" t="s">
        <v>128</v>
      </c>
    </row>
    <row r="416" spans="2:65" s="1" customFormat="1" ht="44.25" customHeight="1">
      <c r="B416" s="41"/>
      <c r="C416" s="257" t="s">
        <v>396</v>
      </c>
      <c r="D416" s="257" t="s">
        <v>407</v>
      </c>
      <c r="E416" s="258" t="s">
        <v>408</v>
      </c>
      <c r="F416" s="259" t="s">
        <v>409</v>
      </c>
      <c r="G416" s="260" t="s">
        <v>384</v>
      </c>
      <c r="H416" s="261">
        <v>1489.982</v>
      </c>
      <c r="I416" s="262"/>
      <c r="J416" s="263">
        <f>ROUND(I416*H416,2)</f>
        <v>0</v>
      </c>
      <c r="K416" s="259" t="s">
        <v>134</v>
      </c>
      <c r="L416" s="264"/>
      <c r="M416" s="265" t="s">
        <v>24</v>
      </c>
      <c r="N416" s="266" t="s">
        <v>46</v>
      </c>
      <c r="O416" s="42"/>
      <c r="P416" s="202">
        <f>O416*H416</f>
        <v>0</v>
      </c>
      <c r="Q416" s="202">
        <v>0</v>
      </c>
      <c r="R416" s="202">
        <f>Q416*H416</f>
        <v>0</v>
      </c>
      <c r="S416" s="202">
        <v>0</v>
      </c>
      <c r="T416" s="203">
        <f>S416*H416</f>
        <v>0</v>
      </c>
      <c r="AR416" s="24" t="s">
        <v>190</v>
      </c>
      <c r="AT416" s="24" t="s">
        <v>407</v>
      </c>
      <c r="AU416" s="24" t="s">
        <v>84</v>
      </c>
      <c r="AY416" s="24" t="s">
        <v>128</v>
      </c>
      <c r="BE416" s="204">
        <f>IF(N416="základní",J416,0)</f>
        <v>0</v>
      </c>
      <c r="BF416" s="204">
        <f>IF(N416="snížená",J416,0)</f>
        <v>0</v>
      </c>
      <c r="BG416" s="204">
        <f>IF(N416="zákl. přenesená",J416,0)</f>
        <v>0</v>
      </c>
      <c r="BH416" s="204">
        <f>IF(N416="sníž. přenesená",J416,0)</f>
        <v>0</v>
      </c>
      <c r="BI416" s="204">
        <f>IF(N416="nulová",J416,0)</f>
        <v>0</v>
      </c>
      <c r="BJ416" s="24" t="s">
        <v>25</v>
      </c>
      <c r="BK416" s="204">
        <f>ROUND(I416*H416,2)</f>
        <v>0</v>
      </c>
      <c r="BL416" s="24" t="s">
        <v>135</v>
      </c>
      <c r="BM416" s="24" t="s">
        <v>934</v>
      </c>
    </row>
    <row r="417" spans="2:65" s="12" customFormat="1" ht="13.5">
      <c r="B417" s="219"/>
      <c r="C417" s="220"/>
      <c r="D417" s="205" t="s">
        <v>141</v>
      </c>
      <c r="E417" s="231" t="s">
        <v>24</v>
      </c>
      <c r="F417" s="232" t="s">
        <v>935</v>
      </c>
      <c r="G417" s="220"/>
      <c r="H417" s="233">
        <v>1489.9815000000001</v>
      </c>
      <c r="I417" s="225"/>
      <c r="J417" s="220"/>
      <c r="K417" s="220"/>
      <c r="L417" s="226"/>
      <c r="M417" s="227"/>
      <c r="N417" s="228"/>
      <c r="O417" s="228"/>
      <c r="P417" s="228"/>
      <c r="Q417" s="228"/>
      <c r="R417" s="228"/>
      <c r="S417" s="228"/>
      <c r="T417" s="229"/>
      <c r="AT417" s="230" t="s">
        <v>141</v>
      </c>
      <c r="AU417" s="230" t="s">
        <v>84</v>
      </c>
      <c r="AV417" s="12" t="s">
        <v>84</v>
      </c>
      <c r="AW417" s="12" t="s">
        <v>143</v>
      </c>
      <c r="AX417" s="12" t="s">
        <v>25</v>
      </c>
      <c r="AY417" s="230" t="s">
        <v>128</v>
      </c>
    </row>
    <row r="418" spans="2:65" s="10" customFormat="1" ht="29.85" customHeight="1">
      <c r="B418" s="176"/>
      <c r="C418" s="177"/>
      <c r="D418" s="190" t="s">
        <v>74</v>
      </c>
      <c r="E418" s="191" t="s">
        <v>84</v>
      </c>
      <c r="F418" s="191" t="s">
        <v>412</v>
      </c>
      <c r="G418" s="177"/>
      <c r="H418" s="177"/>
      <c r="I418" s="180"/>
      <c r="J418" s="192">
        <f>BK418</f>
        <v>0</v>
      </c>
      <c r="K418" s="177"/>
      <c r="L418" s="182"/>
      <c r="M418" s="183"/>
      <c r="N418" s="184"/>
      <c r="O418" s="184"/>
      <c r="P418" s="185">
        <f>SUM(P419:P450)</f>
        <v>0</v>
      </c>
      <c r="Q418" s="184"/>
      <c r="R418" s="185">
        <f>SUM(R419:R450)</f>
        <v>104.74241734</v>
      </c>
      <c r="S418" s="184"/>
      <c r="T418" s="186">
        <f>SUM(T419:T450)</f>
        <v>0</v>
      </c>
      <c r="AR418" s="187" t="s">
        <v>25</v>
      </c>
      <c r="AT418" s="188" t="s">
        <v>74</v>
      </c>
      <c r="AU418" s="188" t="s">
        <v>25</v>
      </c>
      <c r="AY418" s="187" t="s">
        <v>128</v>
      </c>
      <c r="BK418" s="189">
        <f>SUM(BK419:BK450)</f>
        <v>0</v>
      </c>
    </row>
    <row r="419" spans="2:65" s="1" customFormat="1" ht="31.5" customHeight="1">
      <c r="B419" s="41"/>
      <c r="C419" s="193" t="s">
        <v>406</v>
      </c>
      <c r="D419" s="193" t="s">
        <v>130</v>
      </c>
      <c r="E419" s="194" t="s">
        <v>414</v>
      </c>
      <c r="F419" s="195" t="s">
        <v>415</v>
      </c>
      <c r="G419" s="196" t="s">
        <v>172</v>
      </c>
      <c r="H419" s="197">
        <v>1290.5</v>
      </c>
      <c r="I419" s="198"/>
      <c r="J419" s="199">
        <f>ROUND(I419*H419,2)</f>
        <v>0</v>
      </c>
      <c r="K419" s="195" t="s">
        <v>134</v>
      </c>
      <c r="L419" s="61"/>
      <c r="M419" s="200" t="s">
        <v>24</v>
      </c>
      <c r="N419" s="201" t="s">
        <v>46</v>
      </c>
      <c r="O419" s="42"/>
      <c r="P419" s="202">
        <f>O419*H419</f>
        <v>0</v>
      </c>
      <c r="Q419" s="202">
        <v>0</v>
      </c>
      <c r="R419" s="202">
        <f>Q419*H419</f>
        <v>0</v>
      </c>
      <c r="S419" s="202">
        <v>0</v>
      </c>
      <c r="T419" s="203">
        <f>S419*H419</f>
        <v>0</v>
      </c>
      <c r="AR419" s="24" t="s">
        <v>135</v>
      </c>
      <c r="AT419" s="24" t="s">
        <v>130</v>
      </c>
      <c r="AU419" s="24" t="s">
        <v>84</v>
      </c>
      <c r="AY419" s="24" t="s">
        <v>128</v>
      </c>
      <c r="BE419" s="204">
        <f>IF(N419="základní",J419,0)</f>
        <v>0</v>
      </c>
      <c r="BF419" s="204">
        <f>IF(N419="snížená",J419,0)</f>
        <v>0</v>
      </c>
      <c r="BG419" s="204">
        <f>IF(N419="zákl. přenesená",J419,0)</f>
        <v>0</v>
      </c>
      <c r="BH419" s="204">
        <f>IF(N419="sníž. přenesená",J419,0)</f>
        <v>0</v>
      </c>
      <c r="BI419" s="204">
        <f>IF(N419="nulová",J419,0)</f>
        <v>0</v>
      </c>
      <c r="BJ419" s="24" t="s">
        <v>25</v>
      </c>
      <c r="BK419" s="204">
        <f>ROUND(I419*H419,2)</f>
        <v>0</v>
      </c>
      <c r="BL419" s="24" t="s">
        <v>135</v>
      </c>
      <c r="BM419" s="24" t="s">
        <v>936</v>
      </c>
    </row>
    <row r="420" spans="2:65" s="1" customFormat="1" ht="67.5">
      <c r="B420" s="41"/>
      <c r="C420" s="63"/>
      <c r="D420" s="205" t="s">
        <v>137</v>
      </c>
      <c r="E420" s="63"/>
      <c r="F420" s="206" t="s">
        <v>417</v>
      </c>
      <c r="G420" s="63"/>
      <c r="H420" s="63"/>
      <c r="I420" s="163"/>
      <c r="J420" s="63"/>
      <c r="K420" s="63"/>
      <c r="L420" s="61"/>
      <c r="M420" s="207"/>
      <c r="N420" s="42"/>
      <c r="O420" s="42"/>
      <c r="P420" s="42"/>
      <c r="Q420" s="42"/>
      <c r="R420" s="42"/>
      <c r="S420" s="42"/>
      <c r="T420" s="78"/>
      <c r="AT420" s="24" t="s">
        <v>137</v>
      </c>
      <c r="AU420" s="24" t="s">
        <v>84</v>
      </c>
    </row>
    <row r="421" spans="2:65" s="12" customFormat="1" ht="13.5">
      <c r="B421" s="219"/>
      <c r="C421" s="220"/>
      <c r="D421" s="205" t="s">
        <v>141</v>
      </c>
      <c r="E421" s="231" t="s">
        <v>24</v>
      </c>
      <c r="F421" s="232" t="s">
        <v>937</v>
      </c>
      <c r="G421" s="220"/>
      <c r="H421" s="233">
        <v>571.5</v>
      </c>
      <c r="I421" s="225"/>
      <c r="J421" s="220"/>
      <c r="K421" s="220"/>
      <c r="L421" s="226"/>
      <c r="M421" s="227"/>
      <c r="N421" s="228"/>
      <c r="O421" s="228"/>
      <c r="P421" s="228"/>
      <c r="Q421" s="228"/>
      <c r="R421" s="228"/>
      <c r="S421" s="228"/>
      <c r="T421" s="229"/>
      <c r="AT421" s="230" t="s">
        <v>141</v>
      </c>
      <c r="AU421" s="230" t="s">
        <v>84</v>
      </c>
      <c r="AV421" s="12" t="s">
        <v>84</v>
      </c>
      <c r="AW421" s="12" t="s">
        <v>143</v>
      </c>
      <c r="AX421" s="12" t="s">
        <v>75</v>
      </c>
      <c r="AY421" s="230" t="s">
        <v>128</v>
      </c>
    </row>
    <row r="422" spans="2:65" s="12" customFormat="1" ht="13.5">
      <c r="B422" s="219"/>
      <c r="C422" s="220"/>
      <c r="D422" s="205" t="s">
        <v>141</v>
      </c>
      <c r="E422" s="231" t="s">
        <v>24</v>
      </c>
      <c r="F422" s="232" t="s">
        <v>938</v>
      </c>
      <c r="G422" s="220"/>
      <c r="H422" s="233">
        <v>65</v>
      </c>
      <c r="I422" s="225"/>
      <c r="J422" s="220"/>
      <c r="K422" s="220"/>
      <c r="L422" s="226"/>
      <c r="M422" s="227"/>
      <c r="N422" s="228"/>
      <c r="O422" s="228"/>
      <c r="P422" s="228"/>
      <c r="Q422" s="228"/>
      <c r="R422" s="228"/>
      <c r="S422" s="228"/>
      <c r="T422" s="229"/>
      <c r="AT422" s="230" t="s">
        <v>141</v>
      </c>
      <c r="AU422" s="230" t="s">
        <v>84</v>
      </c>
      <c r="AV422" s="12" t="s">
        <v>84</v>
      </c>
      <c r="AW422" s="12" t="s">
        <v>143</v>
      </c>
      <c r="AX422" s="12" t="s">
        <v>75</v>
      </c>
      <c r="AY422" s="230" t="s">
        <v>128</v>
      </c>
    </row>
    <row r="423" spans="2:65" s="12" customFormat="1" ht="13.5">
      <c r="B423" s="219"/>
      <c r="C423" s="220"/>
      <c r="D423" s="205" t="s">
        <v>141</v>
      </c>
      <c r="E423" s="231" t="s">
        <v>24</v>
      </c>
      <c r="F423" s="232" t="s">
        <v>939</v>
      </c>
      <c r="G423" s="220"/>
      <c r="H423" s="233">
        <v>70</v>
      </c>
      <c r="I423" s="225"/>
      <c r="J423" s="220"/>
      <c r="K423" s="220"/>
      <c r="L423" s="226"/>
      <c r="M423" s="227"/>
      <c r="N423" s="228"/>
      <c r="O423" s="228"/>
      <c r="P423" s="228"/>
      <c r="Q423" s="228"/>
      <c r="R423" s="228"/>
      <c r="S423" s="228"/>
      <c r="T423" s="229"/>
      <c r="AT423" s="230" t="s">
        <v>141</v>
      </c>
      <c r="AU423" s="230" t="s">
        <v>84</v>
      </c>
      <c r="AV423" s="12" t="s">
        <v>84</v>
      </c>
      <c r="AW423" s="12" t="s">
        <v>143</v>
      </c>
      <c r="AX423" s="12" t="s">
        <v>75</v>
      </c>
      <c r="AY423" s="230" t="s">
        <v>128</v>
      </c>
    </row>
    <row r="424" spans="2:65" s="12" customFormat="1" ht="13.5">
      <c r="B424" s="219"/>
      <c r="C424" s="220"/>
      <c r="D424" s="205" t="s">
        <v>141</v>
      </c>
      <c r="E424" s="231" t="s">
        <v>24</v>
      </c>
      <c r="F424" s="232" t="s">
        <v>940</v>
      </c>
      <c r="G424" s="220"/>
      <c r="H424" s="233">
        <v>130</v>
      </c>
      <c r="I424" s="225"/>
      <c r="J424" s="220"/>
      <c r="K424" s="220"/>
      <c r="L424" s="226"/>
      <c r="M424" s="227"/>
      <c r="N424" s="228"/>
      <c r="O424" s="228"/>
      <c r="P424" s="228"/>
      <c r="Q424" s="228"/>
      <c r="R424" s="228"/>
      <c r="S424" s="228"/>
      <c r="T424" s="229"/>
      <c r="AT424" s="230" t="s">
        <v>141</v>
      </c>
      <c r="AU424" s="230" t="s">
        <v>84</v>
      </c>
      <c r="AV424" s="12" t="s">
        <v>84</v>
      </c>
      <c r="AW424" s="12" t="s">
        <v>143</v>
      </c>
      <c r="AX424" s="12" t="s">
        <v>75</v>
      </c>
      <c r="AY424" s="230" t="s">
        <v>128</v>
      </c>
    </row>
    <row r="425" spans="2:65" s="12" customFormat="1" ht="13.5">
      <c r="B425" s="219"/>
      <c r="C425" s="220"/>
      <c r="D425" s="205" t="s">
        <v>141</v>
      </c>
      <c r="E425" s="231" t="s">
        <v>24</v>
      </c>
      <c r="F425" s="232" t="s">
        <v>941</v>
      </c>
      <c r="G425" s="220"/>
      <c r="H425" s="233">
        <v>145</v>
      </c>
      <c r="I425" s="225"/>
      <c r="J425" s="220"/>
      <c r="K425" s="220"/>
      <c r="L425" s="226"/>
      <c r="M425" s="227"/>
      <c r="N425" s="228"/>
      <c r="O425" s="228"/>
      <c r="P425" s="228"/>
      <c r="Q425" s="228"/>
      <c r="R425" s="228"/>
      <c r="S425" s="228"/>
      <c r="T425" s="229"/>
      <c r="AT425" s="230" t="s">
        <v>141</v>
      </c>
      <c r="AU425" s="230" t="s">
        <v>84</v>
      </c>
      <c r="AV425" s="12" t="s">
        <v>84</v>
      </c>
      <c r="AW425" s="12" t="s">
        <v>143</v>
      </c>
      <c r="AX425" s="12" t="s">
        <v>75</v>
      </c>
      <c r="AY425" s="230" t="s">
        <v>128</v>
      </c>
    </row>
    <row r="426" spans="2:65" s="12" customFormat="1" ht="13.5">
      <c r="B426" s="219"/>
      <c r="C426" s="220"/>
      <c r="D426" s="205" t="s">
        <v>141</v>
      </c>
      <c r="E426" s="231" t="s">
        <v>24</v>
      </c>
      <c r="F426" s="232" t="s">
        <v>942</v>
      </c>
      <c r="G426" s="220"/>
      <c r="H426" s="233">
        <v>54</v>
      </c>
      <c r="I426" s="225"/>
      <c r="J426" s="220"/>
      <c r="K426" s="220"/>
      <c r="L426" s="226"/>
      <c r="M426" s="227"/>
      <c r="N426" s="228"/>
      <c r="O426" s="228"/>
      <c r="P426" s="228"/>
      <c r="Q426" s="228"/>
      <c r="R426" s="228"/>
      <c r="S426" s="228"/>
      <c r="T426" s="229"/>
      <c r="AT426" s="230" t="s">
        <v>141</v>
      </c>
      <c r="AU426" s="230" t="s">
        <v>84</v>
      </c>
      <c r="AV426" s="12" t="s">
        <v>84</v>
      </c>
      <c r="AW426" s="12" t="s">
        <v>143</v>
      </c>
      <c r="AX426" s="12" t="s">
        <v>75</v>
      </c>
      <c r="AY426" s="230" t="s">
        <v>128</v>
      </c>
    </row>
    <row r="427" spans="2:65" s="12" customFormat="1" ht="13.5">
      <c r="B427" s="219"/>
      <c r="C427" s="220"/>
      <c r="D427" s="205" t="s">
        <v>141</v>
      </c>
      <c r="E427" s="231" t="s">
        <v>24</v>
      </c>
      <c r="F427" s="232" t="s">
        <v>943</v>
      </c>
      <c r="G427" s="220"/>
      <c r="H427" s="233">
        <v>90</v>
      </c>
      <c r="I427" s="225"/>
      <c r="J427" s="220"/>
      <c r="K427" s="220"/>
      <c r="L427" s="226"/>
      <c r="M427" s="227"/>
      <c r="N427" s="228"/>
      <c r="O427" s="228"/>
      <c r="P427" s="228"/>
      <c r="Q427" s="228"/>
      <c r="R427" s="228"/>
      <c r="S427" s="228"/>
      <c r="T427" s="229"/>
      <c r="AT427" s="230" t="s">
        <v>141</v>
      </c>
      <c r="AU427" s="230" t="s">
        <v>84</v>
      </c>
      <c r="AV427" s="12" t="s">
        <v>84</v>
      </c>
      <c r="AW427" s="12" t="s">
        <v>143</v>
      </c>
      <c r="AX427" s="12" t="s">
        <v>75</v>
      </c>
      <c r="AY427" s="230" t="s">
        <v>128</v>
      </c>
    </row>
    <row r="428" spans="2:65" s="12" customFormat="1" ht="13.5">
      <c r="B428" s="219"/>
      <c r="C428" s="220"/>
      <c r="D428" s="205" t="s">
        <v>141</v>
      </c>
      <c r="E428" s="231" t="s">
        <v>24</v>
      </c>
      <c r="F428" s="232" t="s">
        <v>944</v>
      </c>
      <c r="G428" s="220"/>
      <c r="H428" s="233">
        <v>100</v>
      </c>
      <c r="I428" s="225"/>
      <c r="J428" s="220"/>
      <c r="K428" s="220"/>
      <c r="L428" s="226"/>
      <c r="M428" s="227"/>
      <c r="N428" s="228"/>
      <c r="O428" s="228"/>
      <c r="P428" s="228"/>
      <c r="Q428" s="228"/>
      <c r="R428" s="228"/>
      <c r="S428" s="228"/>
      <c r="T428" s="229"/>
      <c r="AT428" s="230" t="s">
        <v>141</v>
      </c>
      <c r="AU428" s="230" t="s">
        <v>84</v>
      </c>
      <c r="AV428" s="12" t="s">
        <v>84</v>
      </c>
      <c r="AW428" s="12" t="s">
        <v>143</v>
      </c>
      <c r="AX428" s="12" t="s">
        <v>75</v>
      </c>
      <c r="AY428" s="230" t="s">
        <v>128</v>
      </c>
    </row>
    <row r="429" spans="2:65" s="12" customFormat="1" ht="13.5">
      <c r="B429" s="219"/>
      <c r="C429" s="220"/>
      <c r="D429" s="205" t="s">
        <v>141</v>
      </c>
      <c r="E429" s="231" t="s">
        <v>24</v>
      </c>
      <c r="F429" s="232" t="s">
        <v>945</v>
      </c>
      <c r="G429" s="220"/>
      <c r="H429" s="233">
        <v>65</v>
      </c>
      <c r="I429" s="225"/>
      <c r="J429" s="220"/>
      <c r="K429" s="220"/>
      <c r="L429" s="226"/>
      <c r="M429" s="227"/>
      <c r="N429" s="228"/>
      <c r="O429" s="228"/>
      <c r="P429" s="228"/>
      <c r="Q429" s="228"/>
      <c r="R429" s="228"/>
      <c r="S429" s="228"/>
      <c r="T429" s="229"/>
      <c r="AT429" s="230" t="s">
        <v>141</v>
      </c>
      <c r="AU429" s="230" t="s">
        <v>84</v>
      </c>
      <c r="AV429" s="12" t="s">
        <v>84</v>
      </c>
      <c r="AW429" s="12" t="s">
        <v>143</v>
      </c>
      <c r="AX429" s="12" t="s">
        <v>75</v>
      </c>
      <c r="AY429" s="230" t="s">
        <v>128</v>
      </c>
    </row>
    <row r="430" spans="2:65" s="13" customFormat="1" ht="13.5">
      <c r="B430" s="234"/>
      <c r="C430" s="235"/>
      <c r="D430" s="221" t="s">
        <v>141</v>
      </c>
      <c r="E430" s="236" t="s">
        <v>24</v>
      </c>
      <c r="F430" s="237" t="s">
        <v>153</v>
      </c>
      <c r="G430" s="235"/>
      <c r="H430" s="238">
        <v>1290.5</v>
      </c>
      <c r="I430" s="239"/>
      <c r="J430" s="235"/>
      <c r="K430" s="235"/>
      <c r="L430" s="240"/>
      <c r="M430" s="241"/>
      <c r="N430" s="242"/>
      <c r="O430" s="242"/>
      <c r="P430" s="242"/>
      <c r="Q430" s="242"/>
      <c r="R430" s="242"/>
      <c r="S430" s="242"/>
      <c r="T430" s="243"/>
      <c r="AT430" s="244" t="s">
        <v>141</v>
      </c>
      <c r="AU430" s="244" t="s">
        <v>84</v>
      </c>
      <c r="AV430" s="13" t="s">
        <v>135</v>
      </c>
      <c r="AW430" s="13" t="s">
        <v>143</v>
      </c>
      <c r="AX430" s="13" t="s">
        <v>25</v>
      </c>
      <c r="AY430" s="244" t="s">
        <v>128</v>
      </c>
    </row>
    <row r="431" spans="2:65" s="1" customFormat="1" ht="22.5" customHeight="1">
      <c r="B431" s="41"/>
      <c r="C431" s="257" t="s">
        <v>413</v>
      </c>
      <c r="D431" s="257" t="s">
        <v>407</v>
      </c>
      <c r="E431" s="258" t="s">
        <v>422</v>
      </c>
      <c r="F431" s="259" t="s">
        <v>423</v>
      </c>
      <c r="G431" s="260" t="s">
        <v>172</v>
      </c>
      <c r="H431" s="261">
        <v>1309.8579999999999</v>
      </c>
      <c r="I431" s="262"/>
      <c r="J431" s="263">
        <f>ROUND(I431*H431,2)</f>
        <v>0</v>
      </c>
      <c r="K431" s="259" t="s">
        <v>134</v>
      </c>
      <c r="L431" s="264"/>
      <c r="M431" s="265" t="s">
        <v>24</v>
      </c>
      <c r="N431" s="266" t="s">
        <v>46</v>
      </c>
      <c r="O431" s="42"/>
      <c r="P431" s="202">
        <f>O431*H431</f>
        <v>0</v>
      </c>
      <c r="Q431" s="202">
        <v>4.8000000000000001E-4</v>
      </c>
      <c r="R431" s="202">
        <f>Q431*H431</f>
        <v>0.62873184000000004</v>
      </c>
      <c r="S431" s="202">
        <v>0</v>
      </c>
      <c r="T431" s="203">
        <f>S431*H431</f>
        <v>0</v>
      </c>
      <c r="AR431" s="24" t="s">
        <v>190</v>
      </c>
      <c r="AT431" s="24" t="s">
        <v>407</v>
      </c>
      <c r="AU431" s="24" t="s">
        <v>84</v>
      </c>
      <c r="AY431" s="24" t="s">
        <v>128</v>
      </c>
      <c r="BE431" s="204">
        <f>IF(N431="základní",J431,0)</f>
        <v>0</v>
      </c>
      <c r="BF431" s="204">
        <f>IF(N431="snížená",J431,0)</f>
        <v>0</v>
      </c>
      <c r="BG431" s="204">
        <f>IF(N431="zákl. přenesená",J431,0)</f>
        <v>0</v>
      </c>
      <c r="BH431" s="204">
        <f>IF(N431="sníž. přenesená",J431,0)</f>
        <v>0</v>
      </c>
      <c r="BI431" s="204">
        <f>IF(N431="nulová",J431,0)</f>
        <v>0</v>
      </c>
      <c r="BJ431" s="24" t="s">
        <v>25</v>
      </c>
      <c r="BK431" s="204">
        <f>ROUND(I431*H431,2)</f>
        <v>0</v>
      </c>
      <c r="BL431" s="24" t="s">
        <v>135</v>
      </c>
      <c r="BM431" s="24" t="s">
        <v>946</v>
      </c>
    </row>
    <row r="432" spans="2:65" s="12" customFormat="1" ht="13.5">
      <c r="B432" s="219"/>
      <c r="C432" s="220"/>
      <c r="D432" s="221" t="s">
        <v>141</v>
      </c>
      <c r="E432" s="222" t="s">
        <v>24</v>
      </c>
      <c r="F432" s="223" t="s">
        <v>947</v>
      </c>
      <c r="G432" s="220"/>
      <c r="H432" s="224">
        <v>1309.8575000000001</v>
      </c>
      <c r="I432" s="225"/>
      <c r="J432" s="220"/>
      <c r="K432" s="220"/>
      <c r="L432" s="226"/>
      <c r="M432" s="227"/>
      <c r="N432" s="228"/>
      <c r="O432" s="228"/>
      <c r="P432" s="228"/>
      <c r="Q432" s="228"/>
      <c r="R432" s="228"/>
      <c r="S432" s="228"/>
      <c r="T432" s="229"/>
      <c r="AT432" s="230" t="s">
        <v>141</v>
      </c>
      <c r="AU432" s="230" t="s">
        <v>84</v>
      </c>
      <c r="AV432" s="12" t="s">
        <v>84</v>
      </c>
      <c r="AW432" s="12" t="s">
        <v>143</v>
      </c>
      <c r="AX432" s="12" t="s">
        <v>25</v>
      </c>
      <c r="AY432" s="230" t="s">
        <v>128</v>
      </c>
    </row>
    <row r="433" spans="2:65" s="1" customFormat="1" ht="44.25" customHeight="1">
      <c r="B433" s="41"/>
      <c r="C433" s="257" t="s">
        <v>421</v>
      </c>
      <c r="D433" s="257" t="s">
        <v>407</v>
      </c>
      <c r="E433" s="258" t="s">
        <v>427</v>
      </c>
      <c r="F433" s="259" t="s">
        <v>948</v>
      </c>
      <c r="G433" s="260" t="s">
        <v>384</v>
      </c>
      <c r="H433" s="261">
        <v>92.454999999999998</v>
      </c>
      <c r="I433" s="262"/>
      <c r="J433" s="263">
        <f>ROUND(I433*H433,2)</f>
        <v>0</v>
      </c>
      <c r="K433" s="259" t="s">
        <v>134</v>
      </c>
      <c r="L433" s="264"/>
      <c r="M433" s="265" t="s">
        <v>24</v>
      </c>
      <c r="N433" s="266" t="s">
        <v>46</v>
      </c>
      <c r="O433" s="42"/>
      <c r="P433" s="202">
        <f>O433*H433</f>
        <v>0</v>
      </c>
      <c r="Q433" s="202">
        <v>1</v>
      </c>
      <c r="R433" s="202">
        <f>Q433*H433</f>
        <v>92.454999999999998</v>
      </c>
      <c r="S433" s="202">
        <v>0</v>
      </c>
      <c r="T433" s="203">
        <f>S433*H433</f>
        <v>0</v>
      </c>
      <c r="AR433" s="24" t="s">
        <v>190</v>
      </c>
      <c r="AT433" s="24" t="s">
        <v>407</v>
      </c>
      <c r="AU433" s="24" t="s">
        <v>84</v>
      </c>
      <c r="AY433" s="24" t="s">
        <v>128</v>
      </c>
      <c r="BE433" s="204">
        <f>IF(N433="základní",J433,0)</f>
        <v>0</v>
      </c>
      <c r="BF433" s="204">
        <f>IF(N433="snížená",J433,0)</f>
        <v>0</v>
      </c>
      <c r="BG433" s="204">
        <f>IF(N433="zákl. přenesená",J433,0)</f>
        <v>0</v>
      </c>
      <c r="BH433" s="204">
        <f>IF(N433="sníž. přenesená",J433,0)</f>
        <v>0</v>
      </c>
      <c r="BI433" s="204">
        <f>IF(N433="nulová",J433,0)</f>
        <v>0</v>
      </c>
      <c r="BJ433" s="24" t="s">
        <v>25</v>
      </c>
      <c r="BK433" s="204">
        <f>ROUND(I433*H433,2)</f>
        <v>0</v>
      </c>
      <c r="BL433" s="24" t="s">
        <v>135</v>
      </c>
      <c r="BM433" s="24" t="s">
        <v>949</v>
      </c>
    </row>
    <row r="434" spans="2:65" s="11" customFormat="1" ht="13.5">
      <c r="B434" s="208"/>
      <c r="C434" s="209"/>
      <c r="D434" s="205" t="s">
        <v>141</v>
      </c>
      <c r="E434" s="210" t="s">
        <v>24</v>
      </c>
      <c r="F434" s="211" t="s">
        <v>346</v>
      </c>
      <c r="G434" s="209"/>
      <c r="H434" s="212" t="s">
        <v>24</v>
      </c>
      <c r="I434" s="213"/>
      <c r="J434" s="209"/>
      <c r="K434" s="209"/>
      <c r="L434" s="214"/>
      <c r="M434" s="215"/>
      <c r="N434" s="216"/>
      <c r="O434" s="216"/>
      <c r="P434" s="216"/>
      <c r="Q434" s="216"/>
      <c r="R434" s="216"/>
      <c r="S434" s="216"/>
      <c r="T434" s="217"/>
      <c r="AT434" s="218" t="s">
        <v>141</v>
      </c>
      <c r="AU434" s="218" t="s">
        <v>84</v>
      </c>
      <c r="AV434" s="11" t="s">
        <v>25</v>
      </c>
      <c r="AW434" s="11" t="s">
        <v>143</v>
      </c>
      <c r="AX434" s="11" t="s">
        <v>75</v>
      </c>
      <c r="AY434" s="218" t="s">
        <v>128</v>
      </c>
    </row>
    <row r="435" spans="2:65" s="11" customFormat="1" ht="13.5">
      <c r="B435" s="208"/>
      <c r="C435" s="209"/>
      <c r="D435" s="205" t="s">
        <v>141</v>
      </c>
      <c r="E435" s="210" t="s">
        <v>24</v>
      </c>
      <c r="F435" s="211" t="s">
        <v>430</v>
      </c>
      <c r="G435" s="209"/>
      <c r="H435" s="212" t="s">
        <v>24</v>
      </c>
      <c r="I435" s="213"/>
      <c r="J435" s="209"/>
      <c r="K435" s="209"/>
      <c r="L435" s="214"/>
      <c r="M435" s="215"/>
      <c r="N435" s="216"/>
      <c r="O435" s="216"/>
      <c r="P435" s="216"/>
      <c r="Q435" s="216"/>
      <c r="R435" s="216"/>
      <c r="S435" s="216"/>
      <c r="T435" s="217"/>
      <c r="AT435" s="218" t="s">
        <v>141</v>
      </c>
      <c r="AU435" s="218" t="s">
        <v>84</v>
      </c>
      <c r="AV435" s="11" t="s">
        <v>25</v>
      </c>
      <c r="AW435" s="11" t="s">
        <v>143</v>
      </c>
      <c r="AX435" s="11" t="s">
        <v>75</v>
      </c>
      <c r="AY435" s="218" t="s">
        <v>128</v>
      </c>
    </row>
    <row r="436" spans="2:65" s="12" customFormat="1" ht="13.5">
      <c r="B436" s="219"/>
      <c r="C436" s="220"/>
      <c r="D436" s="205" t="s">
        <v>141</v>
      </c>
      <c r="E436" s="231" t="s">
        <v>24</v>
      </c>
      <c r="F436" s="232" t="s">
        <v>950</v>
      </c>
      <c r="G436" s="220"/>
      <c r="H436" s="233">
        <v>40.944499999999998</v>
      </c>
      <c r="I436" s="225"/>
      <c r="J436" s="220"/>
      <c r="K436" s="220"/>
      <c r="L436" s="226"/>
      <c r="M436" s="227"/>
      <c r="N436" s="228"/>
      <c r="O436" s="228"/>
      <c r="P436" s="228"/>
      <c r="Q436" s="228"/>
      <c r="R436" s="228"/>
      <c r="S436" s="228"/>
      <c r="T436" s="229"/>
      <c r="AT436" s="230" t="s">
        <v>141</v>
      </c>
      <c r="AU436" s="230" t="s">
        <v>84</v>
      </c>
      <c r="AV436" s="12" t="s">
        <v>84</v>
      </c>
      <c r="AW436" s="12" t="s">
        <v>143</v>
      </c>
      <c r="AX436" s="12" t="s">
        <v>75</v>
      </c>
      <c r="AY436" s="230" t="s">
        <v>128</v>
      </c>
    </row>
    <row r="437" spans="2:65" s="12" customFormat="1" ht="13.5">
      <c r="B437" s="219"/>
      <c r="C437" s="220"/>
      <c r="D437" s="205" t="s">
        <v>141</v>
      </c>
      <c r="E437" s="231" t="s">
        <v>24</v>
      </c>
      <c r="F437" s="232" t="s">
        <v>951</v>
      </c>
      <c r="G437" s="220"/>
      <c r="H437" s="233">
        <v>4.6580000000000004</v>
      </c>
      <c r="I437" s="225"/>
      <c r="J437" s="220"/>
      <c r="K437" s="220"/>
      <c r="L437" s="226"/>
      <c r="M437" s="227"/>
      <c r="N437" s="228"/>
      <c r="O437" s="228"/>
      <c r="P437" s="228"/>
      <c r="Q437" s="228"/>
      <c r="R437" s="228"/>
      <c r="S437" s="228"/>
      <c r="T437" s="229"/>
      <c r="AT437" s="230" t="s">
        <v>141</v>
      </c>
      <c r="AU437" s="230" t="s">
        <v>84</v>
      </c>
      <c r="AV437" s="12" t="s">
        <v>84</v>
      </c>
      <c r="AW437" s="12" t="s">
        <v>143</v>
      </c>
      <c r="AX437" s="12" t="s">
        <v>75</v>
      </c>
      <c r="AY437" s="230" t="s">
        <v>128</v>
      </c>
    </row>
    <row r="438" spans="2:65" s="12" customFormat="1" ht="13.5">
      <c r="B438" s="219"/>
      <c r="C438" s="220"/>
      <c r="D438" s="205" t="s">
        <v>141</v>
      </c>
      <c r="E438" s="231" t="s">
        <v>24</v>
      </c>
      <c r="F438" s="232" t="s">
        <v>952</v>
      </c>
      <c r="G438" s="220"/>
      <c r="H438" s="233">
        <v>5.0149999999999997</v>
      </c>
      <c r="I438" s="225"/>
      <c r="J438" s="220"/>
      <c r="K438" s="220"/>
      <c r="L438" s="226"/>
      <c r="M438" s="227"/>
      <c r="N438" s="228"/>
      <c r="O438" s="228"/>
      <c r="P438" s="228"/>
      <c r="Q438" s="228"/>
      <c r="R438" s="228"/>
      <c r="S438" s="228"/>
      <c r="T438" s="229"/>
      <c r="AT438" s="230" t="s">
        <v>141</v>
      </c>
      <c r="AU438" s="230" t="s">
        <v>84</v>
      </c>
      <c r="AV438" s="12" t="s">
        <v>84</v>
      </c>
      <c r="AW438" s="12" t="s">
        <v>143</v>
      </c>
      <c r="AX438" s="12" t="s">
        <v>75</v>
      </c>
      <c r="AY438" s="230" t="s">
        <v>128</v>
      </c>
    </row>
    <row r="439" spans="2:65" s="12" customFormat="1" ht="13.5">
      <c r="B439" s="219"/>
      <c r="C439" s="220"/>
      <c r="D439" s="205" t="s">
        <v>141</v>
      </c>
      <c r="E439" s="231" t="s">
        <v>24</v>
      </c>
      <c r="F439" s="232" t="s">
        <v>953</v>
      </c>
      <c r="G439" s="220"/>
      <c r="H439" s="233">
        <v>9.3160000000000007</v>
      </c>
      <c r="I439" s="225"/>
      <c r="J439" s="220"/>
      <c r="K439" s="220"/>
      <c r="L439" s="226"/>
      <c r="M439" s="227"/>
      <c r="N439" s="228"/>
      <c r="O439" s="228"/>
      <c r="P439" s="228"/>
      <c r="Q439" s="228"/>
      <c r="R439" s="228"/>
      <c r="S439" s="228"/>
      <c r="T439" s="229"/>
      <c r="AT439" s="230" t="s">
        <v>141</v>
      </c>
      <c r="AU439" s="230" t="s">
        <v>84</v>
      </c>
      <c r="AV439" s="12" t="s">
        <v>84</v>
      </c>
      <c r="AW439" s="12" t="s">
        <v>143</v>
      </c>
      <c r="AX439" s="12" t="s">
        <v>75</v>
      </c>
      <c r="AY439" s="230" t="s">
        <v>128</v>
      </c>
    </row>
    <row r="440" spans="2:65" s="12" customFormat="1" ht="13.5">
      <c r="B440" s="219"/>
      <c r="C440" s="220"/>
      <c r="D440" s="205" t="s">
        <v>141</v>
      </c>
      <c r="E440" s="231" t="s">
        <v>24</v>
      </c>
      <c r="F440" s="232" t="s">
        <v>954</v>
      </c>
      <c r="G440" s="220"/>
      <c r="H440" s="233">
        <v>10.387</v>
      </c>
      <c r="I440" s="225"/>
      <c r="J440" s="220"/>
      <c r="K440" s="220"/>
      <c r="L440" s="226"/>
      <c r="M440" s="227"/>
      <c r="N440" s="228"/>
      <c r="O440" s="228"/>
      <c r="P440" s="228"/>
      <c r="Q440" s="228"/>
      <c r="R440" s="228"/>
      <c r="S440" s="228"/>
      <c r="T440" s="229"/>
      <c r="AT440" s="230" t="s">
        <v>141</v>
      </c>
      <c r="AU440" s="230" t="s">
        <v>84</v>
      </c>
      <c r="AV440" s="12" t="s">
        <v>84</v>
      </c>
      <c r="AW440" s="12" t="s">
        <v>143</v>
      </c>
      <c r="AX440" s="12" t="s">
        <v>75</v>
      </c>
      <c r="AY440" s="230" t="s">
        <v>128</v>
      </c>
    </row>
    <row r="441" spans="2:65" s="12" customFormat="1" ht="13.5">
      <c r="B441" s="219"/>
      <c r="C441" s="220"/>
      <c r="D441" s="205" t="s">
        <v>141</v>
      </c>
      <c r="E441" s="231" t="s">
        <v>24</v>
      </c>
      <c r="F441" s="232" t="s">
        <v>955</v>
      </c>
      <c r="G441" s="220"/>
      <c r="H441" s="233">
        <v>3.8759999999999999</v>
      </c>
      <c r="I441" s="225"/>
      <c r="J441" s="220"/>
      <c r="K441" s="220"/>
      <c r="L441" s="226"/>
      <c r="M441" s="227"/>
      <c r="N441" s="228"/>
      <c r="O441" s="228"/>
      <c r="P441" s="228"/>
      <c r="Q441" s="228"/>
      <c r="R441" s="228"/>
      <c r="S441" s="228"/>
      <c r="T441" s="229"/>
      <c r="AT441" s="230" t="s">
        <v>141</v>
      </c>
      <c r="AU441" s="230" t="s">
        <v>84</v>
      </c>
      <c r="AV441" s="12" t="s">
        <v>84</v>
      </c>
      <c r="AW441" s="12" t="s">
        <v>143</v>
      </c>
      <c r="AX441" s="12" t="s">
        <v>75</v>
      </c>
      <c r="AY441" s="230" t="s">
        <v>128</v>
      </c>
    </row>
    <row r="442" spans="2:65" s="12" customFormat="1" ht="13.5">
      <c r="B442" s="219"/>
      <c r="C442" s="220"/>
      <c r="D442" s="205" t="s">
        <v>141</v>
      </c>
      <c r="E442" s="231" t="s">
        <v>24</v>
      </c>
      <c r="F442" s="232" t="s">
        <v>956</v>
      </c>
      <c r="G442" s="220"/>
      <c r="H442" s="233">
        <v>6.4429999999999996</v>
      </c>
      <c r="I442" s="225"/>
      <c r="J442" s="220"/>
      <c r="K442" s="220"/>
      <c r="L442" s="226"/>
      <c r="M442" s="227"/>
      <c r="N442" s="228"/>
      <c r="O442" s="228"/>
      <c r="P442" s="228"/>
      <c r="Q442" s="228"/>
      <c r="R442" s="228"/>
      <c r="S442" s="228"/>
      <c r="T442" s="229"/>
      <c r="AT442" s="230" t="s">
        <v>141</v>
      </c>
      <c r="AU442" s="230" t="s">
        <v>84</v>
      </c>
      <c r="AV442" s="12" t="s">
        <v>84</v>
      </c>
      <c r="AW442" s="12" t="s">
        <v>143</v>
      </c>
      <c r="AX442" s="12" t="s">
        <v>75</v>
      </c>
      <c r="AY442" s="230" t="s">
        <v>128</v>
      </c>
    </row>
    <row r="443" spans="2:65" s="12" customFormat="1" ht="13.5">
      <c r="B443" s="219"/>
      <c r="C443" s="220"/>
      <c r="D443" s="205" t="s">
        <v>141</v>
      </c>
      <c r="E443" s="231" t="s">
        <v>24</v>
      </c>
      <c r="F443" s="232" t="s">
        <v>957</v>
      </c>
      <c r="G443" s="220"/>
      <c r="H443" s="233">
        <v>7.157</v>
      </c>
      <c r="I443" s="225"/>
      <c r="J443" s="220"/>
      <c r="K443" s="220"/>
      <c r="L443" s="226"/>
      <c r="M443" s="227"/>
      <c r="N443" s="228"/>
      <c r="O443" s="228"/>
      <c r="P443" s="228"/>
      <c r="Q443" s="228"/>
      <c r="R443" s="228"/>
      <c r="S443" s="228"/>
      <c r="T443" s="229"/>
      <c r="AT443" s="230" t="s">
        <v>141</v>
      </c>
      <c r="AU443" s="230" t="s">
        <v>84</v>
      </c>
      <c r="AV443" s="12" t="s">
        <v>84</v>
      </c>
      <c r="AW443" s="12" t="s">
        <v>143</v>
      </c>
      <c r="AX443" s="12" t="s">
        <v>75</v>
      </c>
      <c r="AY443" s="230" t="s">
        <v>128</v>
      </c>
    </row>
    <row r="444" spans="2:65" s="12" customFormat="1" ht="13.5">
      <c r="B444" s="219"/>
      <c r="C444" s="220"/>
      <c r="D444" s="205" t="s">
        <v>141</v>
      </c>
      <c r="E444" s="231" t="s">
        <v>24</v>
      </c>
      <c r="F444" s="232" t="s">
        <v>958</v>
      </c>
      <c r="G444" s="220"/>
      <c r="H444" s="233">
        <v>4.6580000000000004</v>
      </c>
      <c r="I444" s="225"/>
      <c r="J444" s="220"/>
      <c r="K444" s="220"/>
      <c r="L444" s="226"/>
      <c r="M444" s="227"/>
      <c r="N444" s="228"/>
      <c r="O444" s="228"/>
      <c r="P444" s="228"/>
      <c r="Q444" s="228"/>
      <c r="R444" s="228"/>
      <c r="S444" s="228"/>
      <c r="T444" s="229"/>
      <c r="AT444" s="230" t="s">
        <v>141</v>
      </c>
      <c r="AU444" s="230" t="s">
        <v>84</v>
      </c>
      <c r="AV444" s="12" t="s">
        <v>84</v>
      </c>
      <c r="AW444" s="12" t="s">
        <v>143</v>
      </c>
      <c r="AX444" s="12" t="s">
        <v>75</v>
      </c>
      <c r="AY444" s="230" t="s">
        <v>128</v>
      </c>
    </row>
    <row r="445" spans="2:65" s="13" customFormat="1" ht="13.5">
      <c r="B445" s="234"/>
      <c r="C445" s="235"/>
      <c r="D445" s="221" t="s">
        <v>141</v>
      </c>
      <c r="E445" s="236" t="s">
        <v>24</v>
      </c>
      <c r="F445" s="237" t="s">
        <v>153</v>
      </c>
      <c r="G445" s="235"/>
      <c r="H445" s="238">
        <v>92.454499999999996</v>
      </c>
      <c r="I445" s="239"/>
      <c r="J445" s="235"/>
      <c r="K445" s="235"/>
      <c r="L445" s="240"/>
      <c r="M445" s="241"/>
      <c r="N445" s="242"/>
      <c r="O445" s="242"/>
      <c r="P445" s="242"/>
      <c r="Q445" s="242"/>
      <c r="R445" s="242"/>
      <c r="S445" s="242"/>
      <c r="T445" s="243"/>
      <c r="AT445" s="244" t="s">
        <v>141</v>
      </c>
      <c r="AU445" s="244" t="s">
        <v>84</v>
      </c>
      <c r="AV445" s="13" t="s">
        <v>135</v>
      </c>
      <c r="AW445" s="13" t="s">
        <v>143</v>
      </c>
      <c r="AX445" s="13" t="s">
        <v>25</v>
      </c>
      <c r="AY445" s="244" t="s">
        <v>128</v>
      </c>
    </row>
    <row r="446" spans="2:65" s="1" customFormat="1" ht="31.5" customHeight="1">
      <c r="B446" s="41"/>
      <c r="C446" s="193" t="s">
        <v>426</v>
      </c>
      <c r="D446" s="193" t="s">
        <v>130</v>
      </c>
      <c r="E446" s="194" t="s">
        <v>435</v>
      </c>
      <c r="F446" s="195" t="s">
        <v>436</v>
      </c>
      <c r="G446" s="196" t="s">
        <v>172</v>
      </c>
      <c r="H446" s="197">
        <v>9</v>
      </c>
      <c r="I446" s="198"/>
      <c r="J446" s="199">
        <f>ROUND(I446*H446,2)</f>
        <v>0</v>
      </c>
      <c r="K446" s="195" t="s">
        <v>134</v>
      </c>
      <c r="L446" s="61"/>
      <c r="M446" s="200" t="s">
        <v>24</v>
      </c>
      <c r="N446" s="201" t="s">
        <v>46</v>
      </c>
      <c r="O446" s="42"/>
      <c r="P446" s="202">
        <f>O446*H446</f>
        <v>0</v>
      </c>
      <c r="Q446" s="202">
        <v>2.4639999999999999E-2</v>
      </c>
      <c r="R446" s="202">
        <f>Q446*H446</f>
        <v>0.22175999999999998</v>
      </c>
      <c r="S446" s="202">
        <v>0</v>
      </c>
      <c r="T446" s="203">
        <f>S446*H446</f>
        <v>0</v>
      </c>
      <c r="AR446" s="24" t="s">
        <v>135</v>
      </c>
      <c r="AT446" s="24" t="s">
        <v>130</v>
      </c>
      <c r="AU446" s="24" t="s">
        <v>84</v>
      </c>
      <c r="AY446" s="24" t="s">
        <v>128</v>
      </c>
      <c r="BE446" s="204">
        <f>IF(N446="základní",J446,0)</f>
        <v>0</v>
      </c>
      <c r="BF446" s="204">
        <f>IF(N446="snížená",J446,0)</f>
        <v>0</v>
      </c>
      <c r="BG446" s="204">
        <f>IF(N446="zákl. přenesená",J446,0)</f>
        <v>0</v>
      </c>
      <c r="BH446" s="204">
        <f>IF(N446="sníž. přenesená",J446,0)</f>
        <v>0</v>
      </c>
      <c r="BI446" s="204">
        <f>IF(N446="nulová",J446,0)</f>
        <v>0</v>
      </c>
      <c r="BJ446" s="24" t="s">
        <v>25</v>
      </c>
      <c r="BK446" s="204">
        <f>ROUND(I446*H446,2)</f>
        <v>0</v>
      </c>
      <c r="BL446" s="24" t="s">
        <v>135</v>
      </c>
      <c r="BM446" s="24" t="s">
        <v>959</v>
      </c>
    </row>
    <row r="447" spans="2:65" s="1" customFormat="1" ht="40.5">
      <c r="B447" s="41"/>
      <c r="C447" s="63"/>
      <c r="D447" s="221" t="s">
        <v>137</v>
      </c>
      <c r="E447" s="63"/>
      <c r="F447" s="256" t="s">
        <v>438</v>
      </c>
      <c r="G447" s="63"/>
      <c r="H447" s="63"/>
      <c r="I447" s="163"/>
      <c r="J447" s="63"/>
      <c r="K447" s="63"/>
      <c r="L447" s="61"/>
      <c r="M447" s="207"/>
      <c r="N447" s="42"/>
      <c r="O447" s="42"/>
      <c r="P447" s="42"/>
      <c r="Q447" s="42"/>
      <c r="R447" s="42"/>
      <c r="S447" s="42"/>
      <c r="T447" s="78"/>
      <c r="AT447" s="24" t="s">
        <v>137</v>
      </c>
      <c r="AU447" s="24" t="s">
        <v>84</v>
      </c>
    </row>
    <row r="448" spans="2:65" s="1" customFormat="1" ht="31.5" customHeight="1">
      <c r="B448" s="41"/>
      <c r="C448" s="257" t="s">
        <v>434</v>
      </c>
      <c r="D448" s="257" t="s">
        <v>407</v>
      </c>
      <c r="E448" s="258" t="s">
        <v>440</v>
      </c>
      <c r="F448" s="259" t="s">
        <v>441</v>
      </c>
      <c r="G448" s="260" t="s">
        <v>442</v>
      </c>
      <c r="H448" s="261">
        <v>9</v>
      </c>
      <c r="I448" s="262"/>
      <c r="J448" s="263">
        <f>ROUND(I448*H448,2)</f>
        <v>0</v>
      </c>
      <c r="K448" s="259" t="s">
        <v>134</v>
      </c>
      <c r="L448" s="264"/>
      <c r="M448" s="265" t="s">
        <v>24</v>
      </c>
      <c r="N448" s="266" t="s">
        <v>46</v>
      </c>
      <c r="O448" s="42"/>
      <c r="P448" s="202">
        <f>O448*H448</f>
        <v>0</v>
      </c>
      <c r="Q448" s="202">
        <v>0.60899999999999999</v>
      </c>
      <c r="R448" s="202">
        <f>Q448*H448</f>
        <v>5.4809999999999999</v>
      </c>
      <c r="S448" s="202">
        <v>0</v>
      </c>
      <c r="T448" s="203">
        <f>S448*H448</f>
        <v>0</v>
      </c>
      <c r="AR448" s="24" t="s">
        <v>190</v>
      </c>
      <c r="AT448" s="24" t="s">
        <v>407</v>
      </c>
      <c r="AU448" s="24" t="s">
        <v>84</v>
      </c>
      <c r="AY448" s="24" t="s">
        <v>128</v>
      </c>
      <c r="BE448" s="204">
        <f>IF(N448="základní",J448,0)</f>
        <v>0</v>
      </c>
      <c r="BF448" s="204">
        <f>IF(N448="snížená",J448,0)</f>
        <v>0</v>
      </c>
      <c r="BG448" s="204">
        <f>IF(N448="zákl. přenesená",J448,0)</f>
        <v>0</v>
      </c>
      <c r="BH448" s="204">
        <f>IF(N448="sníž. přenesená",J448,0)</f>
        <v>0</v>
      </c>
      <c r="BI448" s="204">
        <f>IF(N448="nulová",J448,0)</f>
        <v>0</v>
      </c>
      <c r="BJ448" s="24" t="s">
        <v>25</v>
      </c>
      <c r="BK448" s="204">
        <f>ROUND(I448*H448,2)</f>
        <v>0</v>
      </c>
      <c r="BL448" s="24" t="s">
        <v>135</v>
      </c>
      <c r="BM448" s="24" t="s">
        <v>960</v>
      </c>
    </row>
    <row r="449" spans="2:65" s="1" customFormat="1" ht="22.5" customHeight="1">
      <c r="B449" s="41"/>
      <c r="C449" s="193" t="s">
        <v>439</v>
      </c>
      <c r="D449" s="193" t="s">
        <v>130</v>
      </c>
      <c r="E449" s="194" t="s">
        <v>445</v>
      </c>
      <c r="F449" s="195" t="s">
        <v>446</v>
      </c>
      <c r="G449" s="196" t="s">
        <v>205</v>
      </c>
      <c r="H449" s="197">
        <v>3.15</v>
      </c>
      <c r="I449" s="198"/>
      <c r="J449" s="199">
        <f>ROUND(I449*H449,2)</f>
        <v>0</v>
      </c>
      <c r="K449" s="195" t="s">
        <v>24</v>
      </c>
      <c r="L449" s="61"/>
      <c r="M449" s="200" t="s">
        <v>24</v>
      </c>
      <c r="N449" s="201" t="s">
        <v>46</v>
      </c>
      <c r="O449" s="42"/>
      <c r="P449" s="202">
        <f>O449*H449</f>
        <v>0</v>
      </c>
      <c r="Q449" s="202">
        <v>1.8907700000000001</v>
      </c>
      <c r="R449" s="202">
        <f>Q449*H449</f>
        <v>5.9559255000000002</v>
      </c>
      <c r="S449" s="202">
        <v>0</v>
      </c>
      <c r="T449" s="203">
        <f>S449*H449</f>
        <v>0</v>
      </c>
      <c r="AR449" s="24" t="s">
        <v>135</v>
      </c>
      <c r="AT449" s="24" t="s">
        <v>130</v>
      </c>
      <c r="AU449" s="24" t="s">
        <v>84</v>
      </c>
      <c r="AY449" s="24" t="s">
        <v>128</v>
      </c>
      <c r="BE449" s="204">
        <f>IF(N449="základní",J449,0)</f>
        <v>0</v>
      </c>
      <c r="BF449" s="204">
        <f>IF(N449="snížená",J449,0)</f>
        <v>0</v>
      </c>
      <c r="BG449" s="204">
        <f>IF(N449="zákl. přenesená",J449,0)</f>
        <v>0</v>
      </c>
      <c r="BH449" s="204">
        <f>IF(N449="sníž. přenesená",J449,0)</f>
        <v>0</v>
      </c>
      <c r="BI449" s="204">
        <f>IF(N449="nulová",J449,0)</f>
        <v>0</v>
      </c>
      <c r="BJ449" s="24" t="s">
        <v>25</v>
      </c>
      <c r="BK449" s="204">
        <f>ROUND(I449*H449,2)</f>
        <v>0</v>
      </c>
      <c r="BL449" s="24" t="s">
        <v>135</v>
      </c>
      <c r="BM449" s="24" t="s">
        <v>961</v>
      </c>
    </row>
    <row r="450" spans="2:65" s="12" customFormat="1" ht="13.5">
      <c r="B450" s="219"/>
      <c r="C450" s="220"/>
      <c r="D450" s="205" t="s">
        <v>141</v>
      </c>
      <c r="E450" s="231" t="s">
        <v>24</v>
      </c>
      <c r="F450" s="232" t="s">
        <v>962</v>
      </c>
      <c r="G450" s="220"/>
      <c r="H450" s="233">
        <v>3.15</v>
      </c>
      <c r="I450" s="225"/>
      <c r="J450" s="220"/>
      <c r="K450" s="220"/>
      <c r="L450" s="226"/>
      <c r="M450" s="227"/>
      <c r="N450" s="228"/>
      <c r="O450" s="228"/>
      <c r="P450" s="228"/>
      <c r="Q450" s="228"/>
      <c r="R450" s="228"/>
      <c r="S450" s="228"/>
      <c r="T450" s="229"/>
      <c r="AT450" s="230" t="s">
        <v>141</v>
      </c>
      <c r="AU450" s="230" t="s">
        <v>84</v>
      </c>
      <c r="AV450" s="12" t="s">
        <v>84</v>
      </c>
      <c r="AW450" s="12" t="s">
        <v>143</v>
      </c>
      <c r="AX450" s="12" t="s">
        <v>25</v>
      </c>
      <c r="AY450" s="230" t="s">
        <v>128</v>
      </c>
    </row>
    <row r="451" spans="2:65" s="10" customFormat="1" ht="29.85" customHeight="1">
      <c r="B451" s="176"/>
      <c r="C451" s="177"/>
      <c r="D451" s="190" t="s">
        <v>74</v>
      </c>
      <c r="E451" s="191" t="s">
        <v>135</v>
      </c>
      <c r="F451" s="191" t="s">
        <v>449</v>
      </c>
      <c r="G451" s="177"/>
      <c r="H451" s="177"/>
      <c r="I451" s="180"/>
      <c r="J451" s="192">
        <f>BK451</f>
        <v>0</v>
      </c>
      <c r="K451" s="177"/>
      <c r="L451" s="182"/>
      <c r="M451" s="183"/>
      <c r="N451" s="184"/>
      <c r="O451" s="184"/>
      <c r="P451" s="185">
        <f>SUM(P452:P465)</f>
        <v>0</v>
      </c>
      <c r="Q451" s="184"/>
      <c r="R451" s="185">
        <f>SUM(R452:R465)</f>
        <v>311.56486214</v>
      </c>
      <c r="S451" s="184"/>
      <c r="T451" s="186">
        <f>SUM(T452:T465)</f>
        <v>0</v>
      </c>
      <c r="AR451" s="187" t="s">
        <v>25</v>
      </c>
      <c r="AT451" s="188" t="s">
        <v>74</v>
      </c>
      <c r="AU451" s="188" t="s">
        <v>25</v>
      </c>
      <c r="AY451" s="187" t="s">
        <v>128</v>
      </c>
      <c r="BK451" s="189">
        <f>SUM(BK452:BK465)</f>
        <v>0</v>
      </c>
    </row>
    <row r="452" spans="2:65" s="1" customFormat="1" ht="31.5" customHeight="1">
      <c r="B452" s="41"/>
      <c r="C452" s="193" t="s">
        <v>444</v>
      </c>
      <c r="D452" s="193" t="s">
        <v>130</v>
      </c>
      <c r="E452" s="194" t="s">
        <v>451</v>
      </c>
      <c r="F452" s="195" t="s">
        <v>452</v>
      </c>
      <c r="G452" s="196" t="s">
        <v>205</v>
      </c>
      <c r="H452" s="197">
        <v>164.78200000000001</v>
      </c>
      <c r="I452" s="198"/>
      <c r="J452" s="199">
        <f>ROUND(I452*H452,2)</f>
        <v>0</v>
      </c>
      <c r="K452" s="195" t="s">
        <v>134</v>
      </c>
      <c r="L452" s="61"/>
      <c r="M452" s="200" t="s">
        <v>24</v>
      </c>
      <c r="N452" s="201" t="s">
        <v>46</v>
      </c>
      <c r="O452" s="42"/>
      <c r="P452" s="202">
        <f>O452*H452</f>
        <v>0</v>
      </c>
      <c r="Q452" s="202">
        <v>1.8907700000000001</v>
      </c>
      <c r="R452" s="202">
        <f>Q452*H452</f>
        <v>311.56486214</v>
      </c>
      <c r="S452" s="202">
        <v>0</v>
      </c>
      <c r="T452" s="203">
        <f>S452*H452</f>
        <v>0</v>
      </c>
      <c r="AR452" s="24" t="s">
        <v>135</v>
      </c>
      <c r="AT452" s="24" t="s">
        <v>130</v>
      </c>
      <c r="AU452" s="24" t="s">
        <v>84</v>
      </c>
      <c r="AY452" s="24" t="s">
        <v>128</v>
      </c>
      <c r="BE452" s="204">
        <f>IF(N452="základní",J452,0)</f>
        <v>0</v>
      </c>
      <c r="BF452" s="204">
        <f>IF(N452="snížená",J452,0)</f>
        <v>0</v>
      </c>
      <c r="BG452" s="204">
        <f>IF(N452="zákl. přenesená",J452,0)</f>
        <v>0</v>
      </c>
      <c r="BH452" s="204">
        <f>IF(N452="sníž. přenesená",J452,0)</f>
        <v>0</v>
      </c>
      <c r="BI452" s="204">
        <f>IF(N452="nulová",J452,0)</f>
        <v>0</v>
      </c>
      <c r="BJ452" s="24" t="s">
        <v>25</v>
      </c>
      <c r="BK452" s="204">
        <f>ROUND(I452*H452,2)</f>
        <v>0</v>
      </c>
      <c r="BL452" s="24" t="s">
        <v>135</v>
      </c>
      <c r="BM452" s="24" t="s">
        <v>963</v>
      </c>
    </row>
    <row r="453" spans="2:65" s="1" customFormat="1" ht="54">
      <c r="B453" s="41"/>
      <c r="C453" s="63"/>
      <c r="D453" s="205" t="s">
        <v>137</v>
      </c>
      <c r="E453" s="63"/>
      <c r="F453" s="206" t="s">
        <v>454</v>
      </c>
      <c r="G453" s="63"/>
      <c r="H453" s="63"/>
      <c r="I453" s="163"/>
      <c r="J453" s="63"/>
      <c r="K453" s="63"/>
      <c r="L453" s="61"/>
      <c r="M453" s="207"/>
      <c r="N453" s="42"/>
      <c r="O453" s="42"/>
      <c r="P453" s="42"/>
      <c r="Q453" s="42"/>
      <c r="R453" s="42"/>
      <c r="S453" s="42"/>
      <c r="T453" s="78"/>
      <c r="AT453" s="24" t="s">
        <v>137</v>
      </c>
      <c r="AU453" s="24" t="s">
        <v>84</v>
      </c>
    </row>
    <row r="454" spans="2:65" s="11" customFormat="1" ht="13.5">
      <c r="B454" s="208"/>
      <c r="C454" s="209"/>
      <c r="D454" s="205" t="s">
        <v>141</v>
      </c>
      <c r="E454" s="210" t="s">
        <v>24</v>
      </c>
      <c r="F454" s="211" t="s">
        <v>401</v>
      </c>
      <c r="G454" s="209"/>
      <c r="H454" s="212" t="s">
        <v>24</v>
      </c>
      <c r="I454" s="213"/>
      <c r="J454" s="209"/>
      <c r="K454" s="209"/>
      <c r="L454" s="214"/>
      <c r="M454" s="215"/>
      <c r="N454" s="216"/>
      <c r="O454" s="216"/>
      <c r="P454" s="216"/>
      <c r="Q454" s="216"/>
      <c r="R454" s="216"/>
      <c r="S454" s="216"/>
      <c r="T454" s="217"/>
      <c r="AT454" s="218" t="s">
        <v>141</v>
      </c>
      <c r="AU454" s="218" t="s">
        <v>84</v>
      </c>
      <c r="AV454" s="11" t="s">
        <v>25</v>
      </c>
      <c r="AW454" s="11" t="s">
        <v>143</v>
      </c>
      <c r="AX454" s="11" t="s">
        <v>75</v>
      </c>
      <c r="AY454" s="218" t="s">
        <v>128</v>
      </c>
    </row>
    <row r="455" spans="2:65" s="11" customFormat="1" ht="13.5">
      <c r="B455" s="208"/>
      <c r="C455" s="209"/>
      <c r="D455" s="205" t="s">
        <v>141</v>
      </c>
      <c r="E455" s="210" t="s">
        <v>24</v>
      </c>
      <c r="F455" s="211" t="s">
        <v>455</v>
      </c>
      <c r="G455" s="209"/>
      <c r="H455" s="212" t="s">
        <v>24</v>
      </c>
      <c r="I455" s="213"/>
      <c r="J455" s="209"/>
      <c r="K455" s="209"/>
      <c r="L455" s="214"/>
      <c r="M455" s="215"/>
      <c r="N455" s="216"/>
      <c r="O455" s="216"/>
      <c r="P455" s="216"/>
      <c r="Q455" s="216"/>
      <c r="R455" s="216"/>
      <c r="S455" s="216"/>
      <c r="T455" s="217"/>
      <c r="AT455" s="218" t="s">
        <v>141</v>
      </c>
      <c r="AU455" s="218" t="s">
        <v>84</v>
      </c>
      <c r="AV455" s="11" t="s">
        <v>25</v>
      </c>
      <c r="AW455" s="11" t="s">
        <v>143</v>
      </c>
      <c r="AX455" s="11" t="s">
        <v>75</v>
      </c>
      <c r="AY455" s="218" t="s">
        <v>128</v>
      </c>
    </row>
    <row r="456" spans="2:65" s="12" customFormat="1" ht="13.5">
      <c r="B456" s="219"/>
      <c r="C456" s="220"/>
      <c r="D456" s="205" t="s">
        <v>141</v>
      </c>
      <c r="E456" s="231" t="s">
        <v>24</v>
      </c>
      <c r="F456" s="232" t="s">
        <v>964</v>
      </c>
      <c r="G456" s="220"/>
      <c r="H456" s="233">
        <v>73.662000000000006</v>
      </c>
      <c r="I456" s="225"/>
      <c r="J456" s="220"/>
      <c r="K456" s="220"/>
      <c r="L456" s="226"/>
      <c r="M456" s="227"/>
      <c r="N456" s="228"/>
      <c r="O456" s="228"/>
      <c r="P456" s="228"/>
      <c r="Q456" s="228"/>
      <c r="R456" s="228"/>
      <c r="S456" s="228"/>
      <c r="T456" s="229"/>
      <c r="AT456" s="230" t="s">
        <v>141</v>
      </c>
      <c r="AU456" s="230" t="s">
        <v>84</v>
      </c>
      <c r="AV456" s="12" t="s">
        <v>84</v>
      </c>
      <c r="AW456" s="12" t="s">
        <v>143</v>
      </c>
      <c r="AX456" s="12" t="s">
        <v>75</v>
      </c>
      <c r="AY456" s="230" t="s">
        <v>128</v>
      </c>
    </row>
    <row r="457" spans="2:65" s="12" customFormat="1" ht="13.5">
      <c r="B457" s="219"/>
      <c r="C457" s="220"/>
      <c r="D457" s="205" t="s">
        <v>141</v>
      </c>
      <c r="E457" s="231" t="s">
        <v>24</v>
      </c>
      <c r="F457" s="232" t="s">
        <v>965</v>
      </c>
      <c r="G457" s="220"/>
      <c r="H457" s="233">
        <v>8.2840000000000007</v>
      </c>
      <c r="I457" s="225"/>
      <c r="J457" s="220"/>
      <c r="K457" s="220"/>
      <c r="L457" s="226"/>
      <c r="M457" s="227"/>
      <c r="N457" s="228"/>
      <c r="O457" s="228"/>
      <c r="P457" s="228"/>
      <c r="Q457" s="228"/>
      <c r="R457" s="228"/>
      <c r="S457" s="228"/>
      <c r="T457" s="229"/>
      <c r="AT457" s="230" t="s">
        <v>141</v>
      </c>
      <c r="AU457" s="230" t="s">
        <v>84</v>
      </c>
      <c r="AV457" s="12" t="s">
        <v>84</v>
      </c>
      <c r="AW457" s="12" t="s">
        <v>143</v>
      </c>
      <c r="AX457" s="12" t="s">
        <v>75</v>
      </c>
      <c r="AY457" s="230" t="s">
        <v>128</v>
      </c>
    </row>
    <row r="458" spans="2:65" s="12" customFormat="1" ht="13.5">
      <c r="B458" s="219"/>
      <c r="C458" s="220"/>
      <c r="D458" s="205" t="s">
        <v>141</v>
      </c>
      <c r="E458" s="231" t="s">
        <v>24</v>
      </c>
      <c r="F458" s="232" t="s">
        <v>966</v>
      </c>
      <c r="G458" s="220"/>
      <c r="H458" s="233">
        <v>8.8840000000000003</v>
      </c>
      <c r="I458" s="225"/>
      <c r="J458" s="220"/>
      <c r="K458" s="220"/>
      <c r="L458" s="226"/>
      <c r="M458" s="227"/>
      <c r="N458" s="228"/>
      <c r="O458" s="228"/>
      <c r="P458" s="228"/>
      <c r="Q458" s="228"/>
      <c r="R458" s="228"/>
      <c r="S458" s="228"/>
      <c r="T458" s="229"/>
      <c r="AT458" s="230" t="s">
        <v>141</v>
      </c>
      <c r="AU458" s="230" t="s">
        <v>84</v>
      </c>
      <c r="AV458" s="12" t="s">
        <v>84</v>
      </c>
      <c r="AW458" s="12" t="s">
        <v>143</v>
      </c>
      <c r="AX458" s="12" t="s">
        <v>75</v>
      </c>
      <c r="AY458" s="230" t="s">
        <v>128</v>
      </c>
    </row>
    <row r="459" spans="2:65" s="12" customFormat="1" ht="13.5">
      <c r="B459" s="219"/>
      <c r="C459" s="220"/>
      <c r="D459" s="205" t="s">
        <v>141</v>
      </c>
      <c r="E459" s="231" t="s">
        <v>24</v>
      </c>
      <c r="F459" s="232" t="s">
        <v>967</v>
      </c>
      <c r="G459" s="220"/>
      <c r="H459" s="233">
        <v>16.568000000000001</v>
      </c>
      <c r="I459" s="225"/>
      <c r="J459" s="220"/>
      <c r="K459" s="220"/>
      <c r="L459" s="226"/>
      <c r="M459" s="227"/>
      <c r="N459" s="228"/>
      <c r="O459" s="228"/>
      <c r="P459" s="228"/>
      <c r="Q459" s="228"/>
      <c r="R459" s="228"/>
      <c r="S459" s="228"/>
      <c r="T459" s="229"/>
      <c r="AT459" s="230" t="s">
        <v>141</v>
      </c>
      <c r="AU459" s="230" t="s">
        <v>84</v>
      </c>
      <c r="AV459" s="12" t="s">
        <v>84</v>
      </c>
      <c r="AW459" s="12" t="s">
        <v>143</v>
      </c>
      <c r="AX459" s="12" t="s">
        <v>75</v>
      </c>
      <c r="AY459" s="230" t="s">
        <v>128</v>
      </c>
    </row>
    <row r="460" spans="2:65" s="12" customFormat="1" ht="13.5">
      <c r="B460" s="219"/>
      <c r="C460" s="220"/>
      <c r="D460" s="205" t="s">
        <v>141</v>
      </c>
      <c r="E460" s="231" t="s">
        <v>24</v>
      </c>
      <c r="F460" s="232" t="s">
        <v>968</v>
      </c>
      <c r="G460" s="220"/>
      <c r="H460" s="233">
        <v>18.126000000000001</v>
      </c>
      <c r="I460" s="225"/>
      <c r="J460" s="220"/>
      <c r="K460" s="220"/>
      <c r="L460" s="226"/>
      <c r="M460" s="227"/>
      <c r="N460" s="228"/>
      <c r="O460" s="228"/>
      <c r="P460" s="228"/>
      <c r="Q460" s="228"/>
      <c r="R460" s="228"/>
      <c r="S460" s="228"/>
      <c r="T460" s="229"/>
      <c r="AT460" s="230" t="s">
        <v>141</v>
      </c>
      <c r="AU460" s="230" t="s">
        <v>84</v>
      </c>
      <c r="AV460" s="12" t="s">
        <v>84</v>
      </c>
      <c r="AW460" s="12" t="s">
        <v>143</v>
      </c>
      <c r="AX460" s="12" t="s">
        <v>75</v>
      </c>
      <c r="AY460" s="230" t="s">
        <v>128</v>
      </c>
    </row>
    <row r="461" spans="2:65" s="12" customFormat="1" ht="13.5">
      <c r="B461" s="219"/>
      <c r="C461" s="220"/>
      <c r="D461" s="205" t="s">
        <v>141</v>
      </c>
      <c r="E461" s="231" t="s">
        <v>24</v>
      </c>
      <c r="F461" s="232" t="s">
        <v>969</v>
      </c>
      <c r="G461" s="220"/>
      <c r="H461" s="233">
        <v>6.9640000000000004</v>
      </c>
      <c r="I461" s="225"/>
      <c r="J461" s="220"/>
      <c r="K461" s="220"/>
      <c r="L461" s="226"/>
      <c r="M461" s="227"/>
      <c r="N461" s="228"/>
      <c r="O461" s="228"/>
      <c r="P461" s="228"/>
      <c r="Q461" s="228"/>
      <c r="R461" s="228"/>
      <c r="S461" s="228"/>
      <c r="T461" s="229"/>
      <c r="AT461" s="230" t="s">
        <v>141</v>
      </c>
      <c r="AU461" s="230" t="s">
        <v>84</v>
      </c>
      <c r="AV461" s="12" t="s">
        <v>84</v>
      </c>
      <c r="AW461" s="12" t="s">
        <v>143</v>
      </c>
      <c r="AX461" s="12" t="s">
        <v>75</v>
      </c>
      <c r="AY461" s="230" t="s">
        <v>128</v>
      </c>
    </row>
    <row r="462" spans="2:65" s="12" customFormat="1" ht="13.5">
      <c r="B462" s="219"/>
      <c r="C462" s="220"/>
      <c r="D462" s="205" t="s">
        <v>141</v>
      </c>
      <c r="E462" s="231" t="s">
        <v>24</v>
      </c>
      <c r="F462" s="232" t="s">
        <v>970</v>
      </c>
      <c r="G462" s="220"/>
      <c r="H462" s="233">
        <v>11.526</v>
      </c>
      <c r="I462" s="225"/>
      <c r="J462" s="220"/>
      <c r="K462" s="220"/>
      <c r="L462" s="226"/>
      <c r="M462" s="227"/>
      <c r="N462" s="228"/>
      <c r="O462" s="228"/>
      <c r="P462" s="228"/>
      <c r="Q462" s="228"/>
      <c r="R462" s="228"/>
      <c r="S462" s="228"/>
      <c r="T462" s="229"/>
      <c r="AT462" s="230" t="s">
        <v>141</v>
      </c>
      <c r="AU462" s="230" t="s">
        <v>84</v>
      </c>
      <c r="AV462" s="12" t="s">
        <v>84</v>
      </c>
      <c r="AW462" s="12" t="s">
        <v>143</v>
      </c>
      <c r="AX462" s="12" t="s">
        <v>75</v>
      </c>
      <c r="AY462" s="230" t="s">
        <v>128</v>
      </c>
    </row>
    <row r="463" spans="2:65" s="12" customFormat="1" ht="13.5">
      <c r="B463" s="219"/>
      <c r="C463" s="220"/>
      <c r="D463" s="205" t="s">
        <v>141</v>
      </c>
      <c r="E463" s="231" t="s">
        <v>24</v>
      </c>
      <c r="F463" s="232" t="s">
        <v>971</v>
      </c>
      <c r="G463" s="220"/>
      <c r="H463" s="233">
        <v>12.484</v>
      </c>
      <c r="I463" s="225"/>
      <c r="J463" s="220"/>
      <c r="K463" s="220"/>
      <c r="L463" s="226"/>
      <c r="M463" s="227"/>
      <c r="N463" s="228"/>
      <c r="O463" s="228"/>
      <c r="P463" s="228"/>
      <c r="Q463" s="228"/>
      <c r="R463" s="228"/>
      <c r="S463" s="228"/>
      <c r="T463" s="229"/>
      <c r="AT463" s="230" t="s">
        <v>141</v>
      </c>
      <c r="AU463" s="230" t="s">
        <v>84</v>
      </c>
      <c r="AV463" s="12" t="s">
        <v>84</v>
      </c>
      <c r="AW463" s="12" t="s">
        <v>143</v>
      </c>
      <c r="AX463" s="12" t="s">
        <v>75</v>
      </c>
      <c r="AY463" s="230" t="s">
        <v>128</v>
      </c>
    </row>
    <row r="464" spans="2:65" s="12" customFormat="1" ht="13.5">
      <c r="B464" s="219"/>
      <c r="C464" s="220"/>
      <c r="D464" s="205" t="s">
        <v>141</v>
      </c>
      <c r="E464" s="231" t="s">
        <v>24</v>
      </c>
      <c r="F464" s="232" t="s">
        <v>972</v>
      </c>
      <c r="G464" s="220"/>
      <c r="H464" s="233">
        <v>8.2840000000000007</v>
      </c>
      <c r="I464" s="225"/>
      <c r="J464" s="220"/>
      <c r="K464" s="220"/>
      <c r="L464" s="226"/>
      <c r="M464" s="227"/>
      <c r="N464" s="228"/>
      <c r="O464" s="228"/>
      <c r="P464" s="228"/>
      <c r="Q464" s="228"/>
      <c r="R464" s="228"/>
      <c r="S464" s="228"/>
      <c r="T464" s="229"/>
      <c r="AT464" s="230" t="s">
        <v>141</v>
      </c>
      <c r="AU464" s="230" t="s">
        <v>84</v>
      </c>
      <c r="AV464" s="12" t="s">
        <v>84</v>
      </c>
      <c r="AW464" s="12" t="s">
        <v>143</v>
      </c>
      <c r="AX464" s="12" t="s">
        <v>75</v>
      </c>
      <c r="AY464" s="230" t="s">
        <v>128</v>
      </c>
    </row>
    <row r="465" spans="2:65" s="13" customFormat="1" ht="13.5">
      <c r="B465" s="234"/>
      <c r="C465" s="235"/>
      <c r="D465" s="205" t="s">
        <v>141</v>
      </c>
      <c r="E465" s="267" t="s">
        <v>24</v>
      </c>
      <c r="F465" s="268" t="s">
        <v>153</v>
      </c>
      <c r="G465" s="235"/>
      <c r="H465" s="269">
        <v>164.78200000000001</v>
      </c>
      <c r="I465" s="239"/>
      <c r="J465" s="235"/>
      <c r="K465" s="235"/>
      <c r="L465" s="240"/>
      <c r="M465" s="241"/>
      <c r="N465" s="242"/>
      <c r="O465" s="242"/>
      <c r="P465" s="242"/>
      <c r="Q465" s="242"/>
      <c r="R465" s="242"/>
      <c r="S465" s="242"/>
      <c r="T465" s="243"/>
      <c r="AT465" s="244" t="s">
        <v>141</v>
      </c>
      <c r="AU465" s="244" t="s">
        <v>84</v>
      </c>
      <c r="AV465" s="13" t="s">
        <v>135</v>
      </c>
      <c r="AW465" s="13" t="s">
        <v>143</v>
      </c>
      <c r="AX465" s="13" t="s">
        <v>25</v>
      </c>
      <c r="AY465" s="244" t="s">
        <v>128</v>
      </c>
    </row>
    <row r="466" spans="2:65" s="10" customFormat="1" ht="29.85" customHeight="1">
      <c r="B466" s="176"/>
      <c r="C466" s="177"/>
      <c r="D466" s="190" t="s">
        <v>74</v>
      </c>
      <c r="E466" s="191" t="s">
        <v>169</v>
      </c>
      <c r="F466" s="191" t="s">
        <v>459</v>
      </c>
      <c r="G466" s="177"/>
      <c r="H466" s="177"/>
      <c r="I466" s="180"/>
      <c r="J466" s="192">
        <f>BK466</f>
        <v>0</v>
      </c>
      <c r="K466" s="177"/>
      <c r="L466" s="182"/>
      <c r="M466" s="183"/>
      <c r="N466" s="184"/>
      <c r="O466" s="184"/>
      <c r="P466" s="185">
        <f>SUM(P467:P524)</f>
        <v>0</v>
      </c>
      <c r="Q466" s="184"/>
      <c r="R466" s="185">
        <f>SUM(R467:R524)</f>
        <v>228.73405099999999</v>
      </c>
      <c r="S466" s="184"/>
      <c r="T466" s="186">
        <f>SUM(T467:T524)</f>
        <v>0</v>
      </c>
      <c r="AR466" s="187" t="s">
        <v>25</v>
      </c>
      <c r="AT466" s="188" t="s">
        <v>74</v>
      </c>
      <c r="AU466" s="188" t="s">
        <v>25</v>
      </c>
      <c r="AY466" s="187" t="s">
        <v>128</v>
      </c>
      <c r="BK466" s="189">
        <f>SUM(BK467:BK524)</f>
        <v>0</v>
      </c>
    </row>
    <row r="467" spans="2:65" s="1" customFormat="1" ht="31.5" customHeight="1">
      <c r="B467" s="41"/>
      <c r="C467" s="193" t="s">
        <v>450</v>
      </c>
      <c r="D467" s="193" t="s">
        <v>130</v>
      </c>
      <c r="E467" s="194" t="s">
        <v>973</v>
      </c>
      <c r="F467" s="195" t="s">
        <v>974</v>
      </c>
      <c r="G467" s="196" t="s">
        <v>133</v>
      </c>
      <c r="H467" s="197">
        <v>49.2</v>
      </c>
      <c r="I467" s="198"/>
      <c r="J467" s="199">
        <f>ROUND(I467*H467,2)</f>
        <v>0</v>
      </c>
      <c r="K467" s="195" t="s">
        <v>134</v>
      </c>
      <c r="L467" s="61"/>
      <c r="M467" s="200" t="s">
        <v>24</v>
      </c>
      <c r="N467" s="201" t="s">
        <v>46</v>
      </c>
      <c r="O467" s="42"/>
      <c r="P467" s="202">
        <f>O467*H467</f>
        <v>0</v>
      </c>
      <c r="Q467" s="202">
        <v>0</v>
      </c>
      <c r="R467" s="202">
        <f>Q467*H467</f>
        <v>0</v>
      </c>
      <c r="S467" s="202">
        <v>0</v>
      </c>
      <c r="T467" s="203">
        <f>S467*H467</f>
        <v>0</v>
      </c>
      <c r="AR467" s="24" t="s">
        <v>135</v>
      </c>
      <c r="AT467" s="24" t="s">
        <v>130</v>
      </c>
      <c r="AU467" s="24" t="s">
        <v>84</v>
      </c>
      <c r="AY467" s="24" t="s">
        <v>128</v>
      </c>
      <c r="BE467" s="204">
        <f>IF(N467="základní",J467,0)</f>
        <v>0</v>
      </c>
      <c r="BF467" s="204">
        <f>IF(N467="snížená",J467,0)</f>
        <v>0</v>
      </c>
      <c r="BG467" s="204">
        <f>IF(N467="zákl. přenesená",J467,0)</f>
        <v>0</v>
      </c>
      <c r="BH467" s="204">
        <f>IF(N467="sníž. přenesená",J467,0)</f>
        <v>0</v>
      </c>
      <c r="BI467" s="204">
        <f>IF(N467="nulová",J467,0)</f>
        <v>0</v>
      </c>
      <c r="BJ467" s="24" t="s">
        <v>25</v>
      </c>
      <c r="BK467" s="204">
        <f>ROUND(I467*H467,2)</f>
        <v>0</v>
      </c>
      <c r="BL467" s="24" t="s">
        <v>135</v>
      </c>
      <c r="BM467" s="24" t="s">
        <v>975</v>
      </c>
    </row>
    <row r="468" spans="2:65" s="12" customFormat="1" ht="13.5">
      <c r="B468" s="219"/>
      <c r="C468" s="220"/>
      <c r="D468" s="221" t="s">
        <v>141</v>
      </c>
      <c r="E468" s="222" t="s">
        <v>24</v>
      </c>
      <c r="F468" s="223" t="s">
        <v>976</v>
      </c>
      <c r="G468" s="220"/>
      <c r="H468" s="224">
        <v>49.2</v>
      </c>
      <c r="I468" s="225"/>
      <c r="J468" s="220"/>
      <c r="K468" s="220"/>
      <c r="L468" s="226"/>
      <c r="M468" s="227"/>
      <c r="N468" s="228"/>
      <c r="O468" s="228"/>
      <c r="P468" s="228"/>
      <c r="Q468" s="228"/>
      <c r="R468" s="228"/>
      <c r="S468" s="228"/>
      <c r="T468" s="229"/>
      <c r="AT468" s="230" t="s">
        <v>141</v>
      </c>
      <c r="AU468" s="230" t="s">
        <v>84</v>
      </c>
      <c r="AV468" s="12" t="s">
        <v>84</v>
      </c>
      <c r="AW468" s="12" t="s">
        <v>143</v>
      </c>
      <c r="AX468" s="12" t="s">
        <v>25</v>
      </c>
      <c r="AY468" s="230" t="s">
        <v>128</v>
      </c>
    </row>
    <row r="469" spans="2:65" s="1" customFormat="1" ht="22.5" customHeight="1">
      <c r="B469" s="41"/>
      <c r="C469" s="193" t="s">
        <v>460</v>
      </c>
      <c r="D469" s="193" t="s">
        <v>130</v>
      </c>
      <c r="E469" s="194" t="s">
        <v>461</v>
      </c>
      <c r="F469" s="195" t="s">
        <v>462</v>
      </c>
      <c r="G469" s="196" t="s">
        <v>133</v>
      </c>
      <c r="H469" s="197">
        <v>200.8</v>
      </c>
      <c r="I469" s="198"/>
      <c r="J469" s="199">
        <f>ROUND(I469*H469,2)</f>
        <v>0</v>
      </c>
      <c r="K469" s="195" t="s">
        <v>134</v>
      </c>
      <c r="L469" s="61"/>
      <c r="M469" s="200" t="s">
        <v>24</v>
      </c>
      <c r="N469" s="201" t="s">
        <v>46</v>
      </c>
      <c r="O469" s="42"/>
      <c r="P469" s="202">
        <f>O469*H469</f>
        <v>0</v>
      </c>
      <c r="Q469" s="202">
        <v>0</v>
      </c>
      <c r="R469" s="202">
        <f>Q469*H469</f>
        <v>0</v>
      </c>
      <c r="S469" s="202">
        <v>0</v>
      </c>
      <c r="T469" s="203">
        <f>S469*H469</f>
        <v>0</v>
      </c>
      <c r="AR469" s="24" t="s">
        <v>135</v>
      </c>
      <c r="AT469" s="24" t="s">
        <v>130</v>
      </c>
      <c r="AU469" s="24" t="s">
        <v>84</v>
      </c>
      <c r="AY469" s="24" t="s">
        <v>128</v>
      </c>
      <c r="BE469" s="204">
        <f>IF(N469="základní",J469,0)</f>
        <v>0</v>
      </c>
      <c r="BF469" s="204">
        <f>IF(N469="snížená",J469,0)</f>
        <v>0</v>
      </c>
      <c r="BG469" s="204">
        <f>IF(N469="zákl. přenesená",J469,0)</f>
        <v>0</v>
      </c>
      <c r="BH469" s="204">
        <f>IF(N469="sníž. přenesená",J469,0)</f>
        <v>0</v>
      </c>
      <c r="BI469" s="204">
        <f>IF(N469="nulová",J469,0)</f>
        <v>0</v>
      </c>
      <c r="BJ469" s="24" t="s">
        <v>25</v>
      </c>
      <c r="BK469" s="204">
        <f>ROUND(I469*H469,2)</f>
        <v>0</v>
      </c>
      <c r="BL469" s="24" t="s">
        <v>135</v>
      </c>
      <c r="BM469" s="24" t="s">
        <v>977</v>
      </c>
    </row>
    <row r="470" spans="2:65" s="12" customFormat="1" ht="13.5">
      <c r="B470" s="219"/>
      <c r="C470" s="220"/>
      <c r="D470" s="205" t="s">
        <v>141</v>
      </c>
      <c r="E470" s="231" t="s">
        <v>24</v>
      </c>
      <c r="F470" s="232" t="s">
        <v>978</v>
      </c>
      <c r="G470" s="220"/>
      <c r="H470" s="233">
        <v>151.6</v>
      </c>
      <c r="I470" s="225"/>
      <c r="J470" s="220"/>
      <c r="K470" s="220"/>
      <c r="L470" s="226"/>
      <c r="M470" s="227"/>
      <c r="N470" s="228"/>
      <c r="O470" s="228"/>
      <c r="P470" s="228"/>
      <c r="Q470" s="228"/>
      <c r="R470" s="228"/>
      <c r="S470" s="228"/>
      <c r="T470" s="229"/>
      <c r="AT470" s="230" t="s">
        <v>141</v>
      </c>
      <c r="AU470" s="230" t="s">
        <v>84</v>
      </c>
      <c r="AV470" s="12" t="s">
        <v>84</v>
      </c>
      <c r="AW470" s="12" t="s">
        <v>143</v>
      </c>
      <c r="AX470" s="12" t="s">
        <v>75</v>
      </c>
      <c r="AY470" s="230" t="s">
        <v>128</v>
      </c>
    </row>
    <row r="471" spans="2:65" s="12" customFormat="1" ht="13.5">
      <c r="B471" s="219"/>
      <c r="C471" s="220"/>
      <c r="D471" s="205" t="s">
        <v>141</v>
      </c>
      <c r="E471" s="231" t="s">
        <v>24</v>
      </c>
      <c r="F471" s="232" t="s">
        <v>979</v>
      </c>
      <c r="G471" s="220"/>
      <c r="H471" s="233">
        <v>49.2</v>
      </c>
      <c r="I471" s="225"/>
      <c r="J471" s="220"/>
      <c r="K471" s="220"/>
      <c r="L471" s="226"/>
      <c r="M471" s="227"/>
      <c r="N471" s="228"/>
      <c r="O471" s="228"/>
      <c r="P471" s="228"/>
      <c r="Q471" s="228"/>
      <c r="R471" s="228"/>
      <c r="S471" s="228"/>
      <c r="T471" s="229"/>
      <c r="AT471" s="230" t="s">
        <v>141</v>
      </c>
      <c r="AU471" s="230" t="s">
        <v>84</v>
      </c>
      <c r="AV471" s="12" t="s">
        <v>84</v>
      </c>
      <c r="AW471" s="12" t="s">
        <v>143</v>
      </c>
      <c r="AX471" s="12" t="s">
        <v>75</v>
      </c>
      <c r="AY471" s="230" t="s">
        <v>128</v>
      </c>
    </row>
    <row r="472" spans="2:65" s="13" customFormat="1" ht="13.5">
      <c r="B472" s="234"/>
      <c r="C472" s="235"/>
      <c r="D472" s="221" t="s">
        <v>141</v>
      </c>
      <c r="E472" s="236" t="s">
        <v>24</v>
      </c>
      <c r="F472" s="237" t="s">
        <v>153</v>
      </c>
      <c r="G472" s="235"/>
      <c r="H472" s="238">
        <v>200.8</v>
      </c>
      <c r="I472" s="239"/>
      <c r="J472" s="235"/>
      <c r="K472" s="235"/>
      <c r="L472" s="240"/>
      <c r="M472" s="241"/>
      <c r="N472" s="242"/>
      <c r="O472" s="242"/>
      <c r="P472" s="242"/>
      <c r="Q472" s="242"/>
      <c r="R472" s="242"/>
      <c r="S472" s="242"/>
      <c r="T472" s="243"/>
      <c r="AT472" s="244" t="s">
        <v>141</v>
      </c>
      <c r="AU472" s="244" t="s">
        <v>84</v>
      </c>
      <c r="AV472" s="13" t="s">
        <v>135</v>
      </c>
      <c r="AW472" s="13" t="s">
        <v>143</v>
      </c>
      <c r="AX472" s="13" t="s">
        <v>25</v>
      </c>
      <c r="AY472" s="244" t="s">
        <v>128</v>
      </c>
    </row>
    <row r="473" spans="2:65" s="1" customFormat="1" ht="22.5" customHeight="1">
      <c r="B473" s="41"/>
      <c r="C473" s="193" t="s">
        <v>465</v>
      </c>
      <c r="D473" s="193" t="s">
        <v>130</v>
      </c>
      <c r="E473" s="194" t="s">
        <v>980</v>
      </c>
      <c r="F473" s="195" t="s">
        <v>981</v>
      </c>
      <c r="G473" s="196" t="s">
        <v>133</v>
      </c>
      <c r="H473" s="197">
        <v>194.3</v>
      </c>
      <c r="I473" s="198"/>
      <c r="J473" s="199">
        <f>ROUND(I473*H473,2)</f>
        <v>0</v>
      </c>
      <c r="K473" s="195" t="s">
        <v>134</v>
      </c>
      <c r="L473" s="61"/>
      <c r="M473" s="200" t="s">
        <v>24</v>
      </c>
      <c r="N473" s="201" t="s">
        <v>46</v>
      </c>
      <c r="O473" s="42"/>
      <c r="P473" s="202">
        <f>O473*H473</f>
        <v>0</v>
      </c>
      <c r="Q473" s="202">
        <v>0</v>
      </c>
      <c r="R473" s="202">
        <f>Q473*H473</f>
        <v>0</v>
      </c>
      <c r="S473" s="202">
        <v>0</v>
      </c>
      <c r="T473" s="203">
        <f>S473*H473</f>
        <v>0</v>
      </c>
      <c r="AR473" s="24" t="s">
        <v>135</v>
      </c>
      <c r="AT473" s="24" t="s">
        <v>130</v>
      </c>
      <c r="AU473" s="24" t="s">
        <v>84</v>
      </c>
      <c r="AY473" s="24" t="s">
        <v>128</v>
      </c>
      <c r="BE473" s="204">
        <f>IF(N473="základní",J473,0)</f>
        <v>0</v>
      </c>
      <c r="BF473" s="204">
        <f>IF(N473="snížená",J473,0)</f>
        <v>0</v>
      </c>
      <c r="BG473" s="204">
        <f>IF(N473="zákl. přenesená",J473,0)</f>
        <v>0</v>
      </c>
      <c r="BH473" s="204">
        <f>IF(N473="sníž. přenesená",J473,0)</f>
        <v>0</v>
      </c>
      <c r="BI473" s="204">
        <f>IF(N473="nulová",J473,0)</f>
        <v>0</v>
      </c>
      <c r="BJ473" s="24" t="s">
        <v>25</v>
      </c>
      <c r="BK473" s="204">
        <f>ROUND(I473*H473,2)</f>
        <v>0</v>
      </c>
      <c r="BL473" s="24" t="s">
        <v>135</v>
      </c>
      <c r="BM473" s="24" t="s">
        <v>982</v>
      </c>
    </row>
    <row r="474" spans="2:65" s="12" customFormat="1" ht="13.5">
      <c r="B474" s="219"/>
      <c r="C474" s="220"/>
      <c r="D474" s="221" t="s">
        <v>141</v>
      </c>
      <c r="E474" s="222" t="s">
        <v>24</v>
      </c>
      <c r="F474" s="223" t="s">
        <v>983</v>
      </c>
      <c r="G474" s="220"/>
      <c r="H474" s="224">
        <v>194.3</v>
      </c>
      <c r="I474" s="225"/>
      <c r="J474" s="220"/>
      <c r="K474" s="220"/>
      <c r="L474" s="226"/>
      <c r="M474" s="227"/>
      <c r="N474" s="228"/>
      <c r="O474" s="228"/>
      <c r="P474" s="228"/>
      <c r="Q474" s="228"/>
      <c r="R474" s="228"/>
      <c r="S474" s="228"/>
      <c r="T474" s="229"/>
      <c r="AT474" s="230" t="s">
        <v>141</v>
      </c>
      <c r="AU474" s="230" t="s">
        <v>84</v>
      </c>
      <c r="AV474" s="12" t="s">
        <v>84</v>
      </c>
      <c r="AW474" s="12" t="s">
        <v>143</v>
      </c>
      <c r="AX474" s="12" t="s">
        <v>25</v>
      </c>
      <c r="AY474" s="230" t="s">
        <v>128</v>
      </c>
    </row>
    <row r="475" spans="2:65" s="1" customFormat="1" ht="22.5" customHeight="1">
      <c r="B475" s="41"/>
      <c r="C475" s="193" t="s">
        <v>471</v>
      </c>
      <c r="D475" s="193" t="s">
        <v>130</v>
      </c>
      <c r="E475" s="194" t="s">
        <v>466</v>
      </c>
      <c r="F475" s="195" t="s">
        <v>467</v>
      </c>
      <c r="G475" s="196" t="s">
        <v>133</v>
      </c>
      <c r="H475" s="197">
        <v>750.8</v>
      </c>
      <c r="I475" s="198"/>
      <c r="J475" s="199">
        <f>ROUND(I475*H475,2)</f>
        <v>0</v>
      </c>
      <c r="K475" s="195" t="s">
        <v>24</v>
      </c>
      <c r="L475" s="61"/>
      <c r="M475" s="200" t="s">
        <v>24</v>
      </c>
      <c r="N475" s="201" t="s">
        <v>46</v>
      </c>
      <c r="O475" s="42"/>
      <c r="P475" s="202">
        <f>O475*H475</f>
        <v>0</v>
      </c>
      <c r="Q475" s="202">
        <v>0</v>
      </c>
      <c r="R475" s="202">
        <f>Q475*H475</f>
        <v>0</v>
      </c>
      <c r="S475" s="202">
        <v>0</v>
      </c>
      <c r="T475" s="203">
        <f>S475*H475</f>
        <v>0</v>
      </c>
      <c r="AR475" s="24" t="s">
        <v>135</v>
      </c>
      <c r="AT475" s="24" t="s">
        <v>130</v>
      </c>
      <c r="AU475" s="24" t="s">
        <v>84</v>
      </c>
      <c r="AY475" s="24" t="s">
        <v>128</v>
      </c>
      <c r="BE475" s="204">
        <f>IF(N475="základní",J475,0)</f>
        <v>0</v>
      </c>
      <c r="BF475" s="204">
        <f>IF(N475="snížená",J475,0)</f>
        <v>0</v>
      </c>
      <c r="BG475" s="204">
        <f>IF(N475="zákl. přenesená",J475,0)</f>
        <v>0</v>
      </c>
      <c r="BH475" s="204">
        <f>IF(N475="sníž. přenesená",J475,0)</f>
        <v>0</v>
      </c>
      <c r="BI475" s="204">
        <f>IF(N475="nulová",J475,0)</f>
        <v>0</v>
      </c>
      <c r="BJ475" s="24" t="s">
        <v>25</v>
      </c>
      <c r="BK475" s="204">
        <f>ROUND(I475*H475,2)</f>
        <v>0</v>
      </c>
      <c r="BL475" s="24" t="s">
        <v>135</v>
      </c>
      <c r="BM475" s="24" t="s">
        <v>984</v>
      </c>
    </row>
    <row r="476" spans="2:65" s="12" customFormat="1" ht="13.5">
      <c r="B476" s="219"/>
      <c r="C476" s="220"/>
      <c r="D476" s="205" t="s">
        <v>141</v>
      </c>
      <c r="E476" s="231" t="s">
        <v>24</v>
      </c>
      <c r="F476" s="232" t="s">
        <v>985</v>
      </c>
      <c r="G476" s="220"/>
      <c r="H476" s="233">
        <v>117.9</v>
      </c>
      <c r="I476" s="225"/>
      <c r="J476" s="220"/>
      <c r="K476" s="220"/>
      <c r="L476" s="226"/>
      <c r="M476" s="227"/>
      <c r="N476" s="228"/>
      <c r="O476" s="228"/>
      <c r="P476" s="228"/>
      <c r="Q476" s="228"/>
      <c r="R476" s="228"/>
      <c r="S476" s="228"/>
      <c r="T476" s="229"/>
      <c r="AT476" s="230" t="s">
        <v>141</v>
      </c>
      <c r="AU476" s="230" t="s">
        <v>84</v>
      </c>
      <c r="AV476" s="12" t="s">
        <v>84</v>
      </c>
      <c r="AW476" s="12" t="s">
        <v>143</v>
      </c>
      <c r="AX476" s="12" t="s">
        <v>75</v>
      </c>
      <c r="AY476" s="230" t="s">
        <v>128</v>
      </c>
    </row>
    <row r="477" spans="2:65" s="12" customFormat="1" ht="27">
      <c r="B477" s="219"/>
      <c r="C477" s="220"/>
      <c r="D477" s="205" t="s">
        <v>141</v>
      </c>
      <c r="E477" s="231" t="s">
        <v>24</v>
      </c>
      <c r="F477" s="232" t="s">
        <v>986</v>
      </c>
      <c r="G477" s="220"/>
      <c r="H477" s="233">
        <v>632.9</v>
      </c>
      <c r="I477" s="225"/>
      <c r="J477" s="220"/>
      <c r="K477" s="220"/>
      <c r="L477" s="226"/>
      <c r="M477" s="227"/>
      <c r="N477" s="228"/>
      <c r="O477" s="228"/>
      <c r="P477" s="228"/>
      <c r="Q477" s="228"/>
      <c r="R477" s="228"/>
      <c r="S477" s="228"/>
      <c r="T477" s="229"/>
      <c r="AT477" s="230" t="s">
        <v>141</v>
      </c>
      <c r="AU477" s="230" t="s">
        <v>84</v>
      </c>
      <c r="AV477" s="12" t="s">
        <v>84</v>
      </c>
      <c r="AW477" s="12" t="s">
        <v>143</v>
      </c>
      <c r="AX477" s="12" t="s">
        <v>75</v>
      </c>
      <c r="AY477" s="230" t="s">
        <v>128</v>
      </c>
    </row>
    <row r="478" spans="2:65" s="13" customFormat="1" ht="13.5">
      <c r="B478" s="234"/>
      <c r="C478" s="235"/>
      <c r="D478" s="221" t="s">
        <v>141</v>
      </c>
      <c r="E478" s="236" t="s">
        <v>24</v>
      </c>
      <c r="F478" s="237" t="s">
        <v>153</v>
      </c>
      <c r="G478" s="235"/>
      <c r="H478" s="238">
        <v>750.8</v>
      </c>
      <c r="I478" s="239"/>
      <c r="J478" s="235"/>
      <c r="K478" s="235"/>
      <c r="L478" s="240"/>
      <c r="M478" s="241"/>
      <c r="N478" s="242"/>
      <c r="O478" s="242"/>
      <c r="P478" s="242"/>
      <c r="Q478" s="242"/>
      <c r="R478" s="242"/>
      <c r="S478" s="242"/>
      <c r="T478" s="243"/>
      <c r="AT478" s="244" t="s">
        <v>141</v>
      </c>
      <c r="AU478" s="244" t="s">
        <v>84</v>
      </c>
      <c r="AV478" s="13" t="s">
        <v>135</v>
      </c>
      <c r="AW478" s="13" t="s">
        <v>143</v>
      </c>
      <c r="AX478" s="13" t="s">
        <v>25</v>
      </c>
      <c r="AY478" s="244" t="s">
        <v>128</v>
      </c>
    </row>
    <row r="479" spans="2:65" s="1" customFormat="1" ht="31.5" customHeight="1">
      <c r="B479" s="41"/>
      <c r="C479" s="193" t="s">
        <v>476</v>
      </c>
      <c r="D479" s="193" t="s">
        <v>130</v>
      </c>
      <c r="E479" s="194" t="s">
        <v>987</v>
      </c>
      <c r="F479" s="195" t="s">
        <v>988</v>
      </c>
      <c r="G479" s="196" t="s">
        <v>133</v>
      </c>
      <c r="H479" s="197">
        <v>271.7</v>
      </c>
      <c r="I479" s="198"/>
      <c r="J479" s="199">
        <f>ROUND(I479*H479,2)</f>
        <v>0</v>
      </c>
      <c r="K479" s="195" t="s">
        <v>134</v>
      </c>
      <c r="L479" s="61"/>
      <c r="M479" s="200" t="s">
        <v>24</v>
      </c>
      <c r="N479" s="201" t="s">
        <v>46</v>
      </c>
      <c r="O479" s="42"/>
      <c r="P479" s="202">
        <f>O479*H479</f>
        <v>0</v>
      </c>
      <c r="Q479" s="202">
        <v>0</v>
      </c>
      <c r="R479" s="202">
        <f>Q479*H479</f>
        <v>0</v>
      </c>
      <c r="S479" s="202">
        <v>0</v>
      </c>
      <c r="T479" s="203">
        <f>S479*H479</f>
        <v>0</v>
      </c>
      <c r="AR479" s="24" t="s">
        <v>135</v>
      </c>
      <c r="AT479" s="24" t="s">
        <v>130</v>
      </c>
      <c r="AU479" s="24" t="s">
        <v>84</v>
      </c>
      <c r="AY479" s="24" t="s">
        <v>128</v>
      </c>
      <c r="BE479" s="204">
        <f>IF(N479="základní",J479,0)</f>
        <v>0</v>
      </c>
      <c r="BF479" s="204">
        <f>IF(N479="snížená",J479,0)</f>
        <v>0</v>
      </c>
      <c r="BG479" s="204">
        <f>IF(N479="zákl. přenesená",J479,0)</f>
        <v>0</v>
      </c>
      <c r="BH479" s="204">
        <f>IF(N479="sníž. přenesená",J479,0)</f>
        <v>0</v>
      </c>
      <c r="BI479" s="204">
        <f>IF(N479="nulová",J479,0)</f>
        <v>0</v>
      </c>
      <c r="BJ479" s="24" t="s">
        <v>25</v>
      </c>
      <c r="BK479" s="204">
        <f>ROUND(I479*H479,2)</f>
        <v>0</v>
      </c>
      <c r="BL479" s="24" t="s">
        <v>135</v>
      </c>
      <c r="BM479" s="24" t="s">
        <v>989</v>
      </c>
    </row>
    <row r="480" spans="2:65" s="1" customFormat="1" ht="27">
      <c r="B480" s="41"/>
      <c r="C480" s="63"/>
      <c r="D480" s="205" t="s">
        <v>137</v>
      </c>
      <c r="E480" s="63"/>
      <c r="F480" s="206" t="s">
        <v>475</v>
      </c>
      <c r="G480" s="63"/>
      <c r="H480" s="63"/>
      <c r="I480" s="163"/>
      <c r="J480" s="63"/>
      <c r="K480" s="63"/>
      <c r="L480" s="61"/>
      <c r="M480" s="207"/>
      <c r="N480" s="42"/>
      <c r="O480" s="42"/>
      <c r="P480" s="42"/>
      <c r="Q480" s="42"/>
      <c r="R480" s="42"/>
      <c r="S480" s="42"/>
      <c r="T480" s="78"/>
      <c r="AT480" s="24" t="s">
        <v>137</v>
      </c>
      <c r="AU480" s="24" t="s">
        <v>84</v>
      </c>
    </row>
    <row r="481" spans="2:65" s="12" customFormat="1" ht="13.5">
      <c r="B481" s="219"/>
      <c r="C481" s="220"/>
      <c r="D481" s="221" t="s">
        <v>141</v>
      </c>
      <c r="E481" s="222" t="s">
        <v>24</v>
      </c>
      <c r="F481" s="223" t="s">
        <v>714</v>
      </c>
      <c r="G481" s="220"/>
      <c r="H481" s="224">
        <v>271.7</v>
      </c>
      <c r="I481" s="225"/>
      <c r="J481" s="220"/>
      <c r="K481" s="220"/>
      <c r="L481" s="226"/>
      <c r="M481" s="227"/>
      <c r="N481" s="228"/>
      <c r="O481" s="228"/>
      <c r="P481" s="228"/>
      <c r="Q481" s="228"/>
      <c r="R481" s="228"/>
      <c r="S481" s="228"/>
      <c r="T481" s="229"/>
      <c r="AT481" s="230" t="s">
        <v>141</v>
      </c>
      <c r="AU481" s="230" t="s">
        <v>84</v>
      </c>
      <c r="AV481" s="12" t="s">
        <v>84</v>
      </c>
      <c r="AW481" s="12" t="s">
        <v>143</v>
      </c>
      <c r="AX481" s="12" t="s">
        <v>25</v>
      </c>
      <c r="AY481" s="230" t="s">
        <v>128</v>
      </c>
    </row>
    <row r="482" spans="2:65" s="1" customFormat="1" ht="31.5" customHeight="1">
      <c r="B482" s="41"/>
      <c r="C482" s="193" t="s">
        <v>480</v>
      </c>
      <c r="D482" s="193" t="s">
        <v>130</v>
      </c>
      <c r="E482" s="194" t="s">
        <v>472</v>
      </c>
      <c r="F482" s="195" t="s">
        <v>473</v>
      </c>
      <c r="G482" s="196" t="s">
        <v>133</v>
      </c>
      <c r="H482" s="197">
        <v>204.4</v>
      </c>
      <c r="I482" s="198"/>
      <c r="J482" s="199">
        <f>ROUND(I482*H482,2)</f>
        <v>0</v>
      </c>
      <c r="K482" s="195" t="s">
        <v>134</v>
      </c>
      <c r="L482" s="61"/>
      <c r="M482" s="200" t="s">
        <v>24</v>
      </c>
      <c r="N482" s="201" t="s">
        <v>46</v>
      </c>
      <c r="O482" s="42"/>
      <c r="P482" s="202">
        <f>O482*H482</f>
        <v>0</v>
      </c>
      <c r="Q482" s="202">
        <v>0</v>
      </c>
      <c r="R482" s="202">
        <f>Q482*H482</f>
        <v>0</v>
      </c>
      <c r="S482" s="202">
        <v>0</v>
      </c>
      <c r="T482" s="203">
        <f>S482*H482</f>
        <v>0</v>
      </c>
      <c r="AR482" s="24" t="s">
        <v>135</v>
      </c>
      <c r="AT482" s="24" t="s">
        <v>130</v>
      </c>
      <c r="AU482" s="24" t="s">
        <v>84</v>
      </c>
      <c r="AY482" s="24" t="s">
        <v>128</v>
      </c>
      <c r="BE482" s="204">
        <f>IF(N482="základní",J482,0)</f>
        <v>0</v>
      </c>
      <c r="BF482" s="204">
        <f>IF(N482="snížená",J482,0)</f>
        <v>0</v>
      </c>
      <c r="BG482" s="204">
        <f>IF(N482="zákl. přenesená",J482,0)</f>
        <v>0</v>
      </c>
      <c r="BH482" s="204">
        <f>IF(N482="sníž. přenesená",J482,0)</f>
        <v>0</v>
      </c>
      <c r="BI482" s="204">
        <f>IF(N482="nulová",J482,0)</f>
        <v>0</v>
      </c>
      <c r="BJ482" s="24" t="s">
        <v>25</v>
      </c>
      <c r="BK482" s="204">
        <f>ROUND(I482*H482,2)</f>
        <v>0</v>
      </c>
      <c r="BL482" s="24" t="s">
        <v>135</v>
      </c>
      <c r="BM482" s="24" t="s">
        <v>990</v>
      </c>
    </row>
    <row r="483" spans="2:65" s="1" customFormat="1" ht="27">
      <c r="B483" s="41"/>
      <c r="C483" s="63"/>
      <c r="D483" s="205" t="s">
        <v>137</v>
      </c>
      <c r="E483" s="63"/>
      <c r="F483" s="206" t="s">
        <v>475</v>
      </c>
      <c r="G483" s="63"/>
      <c r="H483" s="63"/>
      <c r="I483" s="163"/>
      <c r="J483" s="63"/>
      <c r="K483" s="63"/>
      <c r="L483" s="61"/>
      <c r="M483" s="207"/>
      <c r="N483" s="42"/>
      <c r="O483" s="42"/>
      <c r="P483" s="42"/>
      <c r="Q483" s="42"/>
      <c r="R483" s="42"/>
      <c r="S483" s="42"/>
      <c r="T483" s="78"/>
      <c r="AT483" s="24" t="s">
        <v>137</v>
      </c>
      <c r="AU483" s="24" t="s">
        <v>84</v>
      </c>
    </row>
    <row r="484" spans="2:65" s="12" customFormat="1" ht="13.5">
      <c r="B484" s="219"/>
      <c r="C484" s="220"/>
      <c r="D484" s="221" t="s">
        <v>141</v>
      </c>
      <c r="E484" s="222" t="s">
        <v>24</v>
      </c>
      <c r="F484" s="223" t="s">
        <v>715</v>
      </c>
      <c r="G484" s="220"/>
      <c r="H484" s="224">
        <v>204.4</v>
      </c>
      <c r="I484" s="225"/>
      <c r="J484" s="220"/>
      <c r="K484" s="220"/>
      <c r="L484" s="226"/>
      <c r="M484" s="227"/>
      <c r="N484" s="228"/>
      <c r="O484" s="228"/>
      <c r="P484" s="228"/>
      <c r="Q484" s="228"/>
      <c r="R484" s="228"/>
      <c r="S484" s="228"/>
      <c r="T484" s="229"/>
      <c r="AT484" s="230" t="s">
        <v>141</v>
      </c>
      <c r="AU484" s="230" t="s">
        <v>84</v>
      </c>
      <c r="AV484" s="12" t="s">
        <v>84</v>
      </c>
      <c r="AW484" s="12" t="s">
        <v>143</v>
      </c>
      <c r="AX484" s="12" t="s">
        <v>25</v>
      </c>
      <c r="AY484" s="230" t="s">
        <v>128</v>
      </c>
    </row>
    <row r="485" spans="2:65" s="1" customFormat="1" ht="31.5" customHeight="1">
      <c r="B485" s="41"/>
      <c r="C485" s="193" t="s">
        <v>485</v>
      </c>
      <c r="D485" s="193" t="s">
        <v>130</v>
      </c>
      <c r="E485" s="194" t="s">
        <v>477</v>
      </c>
      <c r="F485" s="195" t="s">
        <v>478</v>
      </c>
      <c r="G485" s="196" t="s">
        <v>133</v>
      </c>
      <c r="H485" s="197">
        <v>1092.2</v>
      </c>
      <c r="I485" s="198"/>
      <c r="J485" s="199">
        <f>ROUND(I485*H485,2)</f>
        <v>0</v>
      </c>
      <c r="K485" s="195" t="s">
        <v>134</v>
      </c>
      <c r="L485" s="61"/>
      <c r="M485" s="200" t="s">
        <v>24</v>
      </c>
      <c r="N485" s="201" t="s">
        <v>46</v>
      </c>
      <c r="O485" s="42"/>
      <c r="P485" s="202">
        <f>O485*H485</f>
        <v>0</v>
      </c>
      <c r="Q485" s="202">
        <v>0</v>
      </c>
      <c r="R485" s="202">
        <f>Q485*H485</f>
        <v>0</v>
      </c>
      <c r="S485" s="202">
        <v>0</v>
      </c>
      <c r="T485" s="203">
        <f>S485*H485</f>
        <v>0</v>
      </c>
      <c r="AR485" s="24" t="s">
        <v>135</v>
      </c>
      <c r="AT485" s="24" t="s">
        <v>130</v>
      </c>
      <c r="AU485" s="24" t="s">
        <v>84</v>
      </c>
      <c r="AY485" s="24" t="s">
        <v>128</v>
      </c>
      <c r="BE485" s="204">
        <f>IF(N485="základní",J485,0)</f>
        <v>0</v>
      </c>
      <c r="BF485" s="204">
        <f>IF(N485="snížená",J485,0)</f>
        <v>0</v>
      </c>
      <c r="BG485" s="204">
        <f>IF(N485="zákl. přenesená",J485,0)</f>
        <v>0</v>
      </c>
      <c r="BH485" s="204">
        <f>IF(N485="sníž. přenesená",J485,0)</f>
        <v>0</v>
      </c>
      <c r="BI485" s="204">
        <f>IF(N485="nulová",J485,0)</f>
        <v>0</v>
      </c>
      <c r="BJ485" s="24" t="s">
        <v>25</v>
      </c>
      <c r="BK485" s="204">
        <f>ROUND(I485*H485,2)</f>
        <v>0</v>
      </c>
      <c r="BL485" s="24" t="s">
        <v>135</v>
      </c>
      <c r="BM485" s="24" t="s">
        <v>991</v>
      </c>
    </row>
    <row r="486" spans="2:65" s="1" customFormat="1" ht="27">
      <c r="B486" s="41"/>
      <c r="C486" s="63"/>
      <c r="D486" s="205" t="s">
        <v>137</v>
      </c>
      <c r="E486" s="63"/>
      <c r="F486" s="206" t="s">
        <v>475</v>
      </c>
      <c r="G486" s="63"/>
      <c r="H486" s="63"/>
      <c r="I486" s="163"/>
      <c r="J486" s="63"/>
      <c r="K486" s="63"/>
      <c r="L486" s="61"/>
      <c r="M486" s="207"/>
      <c r="N486" s="42"/>
      <c r="O486" s="42"/>
      <c r="P486" s="42"/>
      <c r="Q486" s="42"/>
      <c r="R486" s="42"/>
      <c r="S486" s="42"/>
      <c r="T486" s="78"/>
      <c r="AT486" s="24" t="s">
        <v>137</v>
      </c>
      <c r="AU486" s="24" t="s">
        <v>84</v>
      </c>
    </row>
    <row r="487" spans="2:65" s="12" customFormat="1" ht="27">
      <c r="B487" s="219"/>
      <c r="C487" s="220"/>
      <c r="D487" s="221" t="s">
        <v>141</v>
      </c>
      <c r="E487" s="222" t="s">
        <v>24</v>
      </c>
      <c r="F487" s="223" t="s">
        <v>716</v>
      </c>
      <c r="G487" s="220"/>
      <c r="H487" s="224">
        <v>1092.2</v>
      </c>
      <c r="I487" s="225"/>
      <c r="J487" s="220"/>
      <c r="K487" s="220"/>
      <c r="L487" s="226"/>
      <c r="M487" s="227"/>
      <c r="N487" s="228"/>
      <c r="O487" s="228"/>
      <c r="P487" s="228"/>
      <c r="Q487" s="228"/>
      <c r="R487" s="228"/>
      <c r="S487" s="228"/>
      <c r="T487" s="229"/>
      <c r="AT487" s="230" t="s">
        <v>141</v>
      </c>
      <c r="AU487" s="230" t="s">
        <v>84</v>
      </c>
      <c r="AV487" s="12" t="s">
        <v>84</v>
      </c>
      <c r="AW487" s="12" t="s">
        <v>143</v>
      </c>
      <c r="AX487" s="12" t="s">
        <v>25</v>
      </c>
      <c r="AY487" s="230" t="s">
        <v>128</v>
      </c>
    </row>
    <row r="488" spans="2:65" s="1" customFormat="1" ht="31.5" customHeight="1">
      <c r="B488" s="41"/>
      <c r="C488" s="193" t="s">
        <v>494</v>
      </c>
      <c r="D488" s="193" t="s">
        <v>130</v>
      </c>
      <c r="E488" s="194" t="s">
        <v>481</v>
      </c>
      <c r="F488" s="195" t="s">
        <v>482</v>
      </c>
      <c r="G488" s="196" t="s">
        <v>133</v>
      </c>
      <c r="H488" s="197">
        <v>476.1</v>
      </c>
      <c r="I488" s="198"/>
      <c r="J488" s="199">
        <f>ROUND(I488*H488,2)</f>
        <v>0</v>
      </c>
      <c r="K488" s="195" t="s">
        <v>134</v>
      </c>
      <c r="L488" s="61"/>
      <c r="M488" s="200" t="s">
        <v>24</v>
      </c>
      <c r="N488" s="201" t="s">
        <v>46</v>
      </c>
      <c r="O488" s="42"/>
      <c r="P488" s="202">
        <f>O488*H488</f>
        <v>0</v>
      </c>
      <c r="Q488" s="202">
        <v>0</v>
      </c>
      <c r="R488" s="202">
        <f>Q488*H488</f>
        <v>0</v>
      </c>
      <c r="S488" s="202">
        <v>0</v>
      </c>
      <c r="T488" s="203">
        <f>S488*H488</f>
        <v>0</v>
      </c>
      <c r="AR488" s="24" t="s">
        <v>135</v>
      </c>
      <c r="AT488" s="24" t="s">
        <v>130</v>
      </c>
      <c r="AU488" s="24" t="s">
        <v>84</v>
      </c>
      <c r="AY488" s="24" t="s">
        <v>128</v>
      </c>
      <c r="BE488" s="204">
        <f>IF(N488="základní",J488,0)</f>
        <v>0</v>
      </c>
      <c r="BF488" s="204">
        <f>IF(N488="snížená",J488,0)</f>
        <v>0</v>
      </c>
      <c r="BG488" s="204">
        <f>IF(N488="zákl. přenesená",J488,0)</f>
        <v>0</v>
      </c>
      <c r="BH488" s="204">
        <f>IF(N488="sníž. přenesená",J488,0)</f>
        <v>0</v>
      </c>
      <c r="BI488" s="204">
        <f>IF(N488="nulová",J488,0)</f>
        <v>0</v>
      </c>
      <c r="BJ488" s="24" t="s">
        <v>25</v>
      </c>
      <c r="BK488" s="204">
        <f>ROUND(I488*H488,2)</f>
        <v>0</v>
      </c>
      <c r="BL488" s="24" t="s">
        <v>135</v>
      </c>
      <c r="BM488" s="24" t="s">
        <v>992</v>
      </c>
    </row>
    <row r="489" spans="2:65" s="1" customFormat="1" ht="54">
      <c r="B489" s="41"/>
      <c r="C489" s="63"/>
      <c r="D489" s="205" t="s">
        <v>137</v>
      </c>
      <c r="E489" s="63"/>
      <c r="F489" s="206" t="s">
        <v>484</v>
      </c>
      <c r="G489" s="63"/>
      <c r="H489" s="63"/>
      <c r="I489" s="163"/>
      <c r="J489" s="63"/>
      <c r="K489" s="63"/>
      <c r="L489" s="61"/>
      <c r="M489" s="207"/>
      <c r="N489" s="42"/>
      <c r="O489" s="42"/>
      <c r="P489" s="42"/>
      <c r="Q489" s="42"/>
      <c r="R489" s="42"/>
      <c r="S489" s="42"/>
      <c r="T489" s="78"/>
      <c r="AT489" s="24" t="s">
        <v>137</v>
      </c>
      <c r="AU489" s="24" t="s">
        <v>84</v>
      </c>
    </row>
    <row r="490" spans="2:65" s="12" customFormat="1" ht="13.5">
      <c r="B490" s="219"/>
      <c r="C490" s="220"/>
      <c r="D490" s="205" t="s">
        <v>141</v>
      </c>
      <c r="E490" s="231" t="s">
        <v>24</v>
      </c>
      <c r="F490" s="232" t="s">
        <v>714</v>
      </c>
      <c r="G490" s="220"/>
      <c r="H490" s="233">
        <v>271.7</v>
      </c>
      <c r="I490" s="225"/>
      <c r="J490" s="220"/>
      <c r="K490" s="220"/>
      <c r="L490" s="226"/>
      <c r="M490" s="227"/>
      <c r="N490" s="228"/>
      <c r="O490" s="228"/>
      <c r="P490" s="228"/>
      <c r="Q490" s="228"/>
      <c r="R490" s="228"/>
      <c r="S490" s="228"/>
      <c r="T490" s="229"/>
      <c r="AT490" s="230" t="s">
        <v>141</v>
      </c>
      <c r="AU490" s="230" t="s">
        <v>84</v>
      </c>
      <c r="AV490" s="12" t="s">
        <v>84</v>
      </c>
      <c r="AW490" s="12" t="s">
        <v>143</v>
      </c>
      <c r="AX490" s="12" t="s">
        <v>75</v>
      </c>
      <c r="AY490" s="230" t="s">
        <v>128</v>
      </c>
    </row>
    <row r="491" spans="2:65" s="12" customFormat="1" ht="13.5">
      <c r="B491" s="219"/>
      <c r="C491" s="220"/>
      <c r="D491" s="205" t="s">
        <v>141</v>
      </c>
      <c r="E491" s="231" t="s">
        <v>24</v>
      </c>
      <c r="F491" s="232" t="s">
        <v>715</v>
      </c>
      <c r="G491" s="220"/>
      <c r="H491" s="233">
        <v>204.4</v>
      </c>
      <c r="I491" s="225"/>
      <c r="J491" s="220"/>
      <c r="K491" s="220"/>
      <c r="L491" s="226"/>
      <c r="M491" s="227"/>
      <c r="N491" s="228"/>
      <c r="O491" s="228"/>
      <c r="P491" s="228"/>
      <c r="Q491" s="228"/>
      <c r="R491" s="228"/>
      <c r="S491" s="228"/>
      <c r="T491" s="229"/>
      <c r="AT491" s="230" t="s">
        <v>141</v>
      </c>
      <c r="AU491" s="230" t="s">
        <v>84</v>
      </c>
      <c r="AV491" s="12" t="s">
        <v>84</v>
      </c>
      <c r="AW491" s="12" t="s">
        <v>143</v>
      </c>
      <c r="AX491" s="12" t="s">
        <v>75</v>
      </c>
      <c r="AY491" s="230" t="s">
        <v>128</v>
      </c>
    </row>
    <row r="492" spans="2:65" s="13" customFormat="1" ht="13.5">
      <c r="B492" s="234"/>
      <c r="C492" s="235"/>
      <c r="D492" s="221" t="s">
        <v>141</v>
      </c>
      <c r="E492" s="236" t="s">
        <v>24</v>
      </c>
      <c r="F492" s="237" t="s">
        <v>153</v>
      </c>
      <c r="G492" s="235"/>
      <c r="H492" s="238">
        <v>476.1</v>
      </c>
      <c r="I492" s="239"/>
      <c r="J492" s="235"/>
      <c r="K492" s="235"/>
      <c r="L492" s="240"/>
      <c r="M492" s="241"/>
      <c r="N492" s="242"/>
      <c r="O492" s="242"/>
      <c r="P492" s="242"/>
      <c r="Q492" s="242"/>
      <c r="R492" s="242"/>
      <c r="S492" s="242"/>
      <c r="T492" s="243"/>
      <c r="AT492" s="244" t="s">
        <v>141</v>
      </c>
      <c r="AU492" s="244" t="s">
        <v>84</v>
      </c>
      <c r="AV492" s="13" t="s">
        <v>135</v>
      </c>
      <c r="AW492" s="13" t="s">
        <v>143</v>
      </c>
      <c r="AX492" s="13" t="s">
        <v>25</v>
      </c>
      <c r="AY492" s="244" t="s">
        <v>128</v>
      </c>
    </row>
    <row r="493" spans="2:65" s="1" customFormat="1" ht="22.5" customHeight="1">
      <c r="B493" s="41"/>
      <c r="C493" s="193" t="s">
        <v>500</v>
      </c>
      <c r="D493" s="193" t="s">
        <v>130</v>
      </c>
      <c r="E493" s="194" t="s">
        <v>486</v>
      </c>
      <c r="F493" s="195" t="s">
        <v>487</v>
      </c>
      <c r="G493" s="196" t="s">
        <v>205</v>
      </c>
      <c r="H493" s="197">
        <v>67.2</v>
      </c>
      <c r="I493" s="198"/>
      <c r="J493" s="199">
        <f>ROUND(I493*H493,2)</f>
        <v>0</v>
      </c>
      <c r="K493" s="195" t="s">
        <v>134</v>
      </c>
      <c r="L493" s="61"/>
      <c r="M493" s="200" t="s">
        <v>24</v>
      </c>
      <c r="N493" s="201" t="s">
        <v>46</v>
      </c>
      <c r="O493" s="42"/>
      <c r="P493" s="202">
        <f>O493*H493</f>
        <v>0</v>
      </c>
      <c r="Q493" s="202">
        <v>0</v>
      </c>
      <c r="R493" s="202">
        <f>Q493*H493</f>
        <v>0</v>
      </c>
      <c r="S493" s="202">
        <v>0</v>
      </c>
      <c r="T493" s="203">
        <f>S493*H493</f>
        <v>0</v>
      </c>
      <c r="AR493" s="24" t="s">
        <v>135</v>
      </c>
      <c r="AT493" s="24" t="s">
        <v>130</v>
      </c>
      <c r="AU493" s="24" t="s">
        <v>84</v>
      </c>
      <c r="AY493" s="24" t="s">
        <v>128</v>
      </c>
      <c r="BE493" s="204">
        <f>IF(N493="základní",J493,0)</f>
        <v>0</v>
      </c>
      <c r="BF493" s="204">
        <f>IF(N493="snížená",J493,0)</f>
        <v>0</v>
      </c>
      <c r="BG493" s="204">
        <f>IF(N493="zákl. přenesená",J493,0)</f>
        <v>0</v>
      </c>
      <c r="BH493" s="204">
        <f>IF(N493="sníž. přenesená",J493,0)</f>
        <v>0</v>
      </c>
      <c r="BI493" s="204">
        <f>IF(N493="nulová",J493,0)</f>
        <v>0</v>
      </c>
      <c r="BJ493" s="24" t="s">
        <v>25</v>
      </c>
      <c r="BK493" s="204">
        <f>ROUND(I493*H493,2)</f>
        <v>0</v>
      </c>
      <c r="BL493" s="24" t="s">
        <v>135</v>
      </c>
      <c r="BM493" s="24" t="s">
        <v>993</v>
      </c>
    </row>
    <row r="494" spans="2:65" s="1" customFormat="1" ht="54">
      <c r="B494" s="41"/>
      <c r="C494" s="63"/>
      <c r="D494" s="205" t="s">
        <v>137</v>
      </c>
      <c r="E494" s="63"/>
      <c r="F494" s="206" t="s">
        <v>489</v>
      </c>
      <c r="G494" s="63"/>
      <c r="H494" s="63"/>
      <c r="I494" s="163"/>
      <c r="J494" s="63"/>
      <c r="K494" s="63"/>
      <c r="L494" s="61"/>
      <c r="M494" s="207"/>
      <c r="N494" s="42"/>
      <c r="O494" s="42"/>
      <c r="P494" s="42"/>
      <c r="Q494" s="42"/>
      <c r="R494" s="42"/>
      <c r="S494" s="42"/>
      <c r="T494" s="78"/>
      <c r="AT494" s="24" t="s">
        <v>137</v>
      </c>
      <c r="AU494" s="24" t="s">
        <v>84</v>
      </c>
    </row>
    <row r="495" spans="2:65" s="11" customFormat="1" ht="13.5">
      <c r="B495" s="208"/>
      <c r="C495" s="209"/>
      <c r="D495" s="205" t="s">
        <v>141</v>
      </c>
      <c r="E495" s="210" t="s">
        <v>24</v>
      </c>
      <c r="F495" s="211" t="s">
        <v>490</v>
      </c>
      <c r="G495" s="209"/>
      <c r="H495" s="212" t="s">
        <v>24</v>
      </c>
      <c r="I495" s="213"/>
      <c r="J495" s="209"/>
      <c r="K495" s="209"/>
      <c r="L495" s="214"/>
      <c r="M495" s="215"/>
      <c r="N495" s="216"/>
      <c r="O495" s="216"/>
      <c r="P495" s="216"/>
      <c r="Q495" s="216"/>
      <c r="R495" s="216"/>
      <c r="S495" s="216"/>
      <c r="T495" s="217"/>
      <c r="AT495" s="218" t="s">
        <v>141</v>
      </c>
      <c r="AU495" s="218" t="s">
        <v>84</v>
      </c>
      <c r="AV495" s="11" t="s">
        <v>25</v>
      </c>
      <c r="AW495" s="11" t="s">
        <v>143</v>
      </c>
      <c r="AX495" s="11" t="s">
        <v>75</v>
      </c>
      <c r="AY495" s="218" t="s">
        <v>128</v>
      </c>
    </row>
    <row r="496" spans="2:65" s="12" customFormat="1" ht="13.5">
      <c r="B496" s="219"/>
      <c r="C496" s="220"/>
      <c r="D496" s="205" t="s">
        <v>141</v>
      </c>
      <c r="E496" s="231" t="s">
        <v>24</v>
      </c>
      <c r="F496" s="232" t="s">
        <v>994</v>
      </c>
      <c r="G496" s="220"/>
      <c r="H496" s="233">
        <v>20.324999999999999</v>
      </c>
      <c r="I496" s="225"/>
      <c r="J496" s="220"/>
      <c r="K496" s="220"/>
      <c r="L496" s="226"/>
      <c r="M496" s="227"/>
      <c r="N496" s="228"/>
      <c r="O496" s="228"/>
      <c r="P496" s="228"/>
      <c r="Q496" s="228"/>
      <c r="R496" s="228"/>
      <c r="S496" s="228"/>
      <c r="T496" s="229"/>
      <c r="AT496" s="230" t="s">
        <v>141</v>
      </c>
      <c r="AU496" s="230" t="s">
        <v>84</v>
      </c>
      <c r="AV496" s="12" t="s">
        <v>84</v>
      </c>
      <c r="AW496" s="12" t="s">
        <v>143</v>
      </c>
      <c r="AX496" s="12" t="s">
        <v>75</v>
      </c>
      <c r="AY496" s="230" t="s">
        <v>128</v>
      </c>
    </row>
    <row r="497" spans="2:65" s="12" customFormat="1" ht="27">
      <c r="B497" s="219"/>
      <c r="C497" s="220"/>
      <c r="D497" s="205" t="s">
        <v>141</v>
      </c>
      <c r="E497" s="231" t="s">
        <v>24</v>
      </c>
      <c r="F497" s="232" t="s">
        <v>995</v>
      </c>
      <c r="G497" s="220"/>
      <c r="H497" s="233">
        <v>46.875</v>
      </c>
      <c r="I497" s="225"/>
      <c r="J497" s="220"/>
      <c r="K497" s="220"/>
      <c r="L497" s="226"/>
      <c r="M497" s="227"/>
      <c r="N497" s="228"/>
      <c r="O497" s="228"/>
      <c r="P497" s="228"/>
      <c r="Q497" s="228"/>
      <c r="R497" s="228"/>
      <c r="S497" s="228"/>
      <c r="T497" s="229"/>
      <c r="AT497" s="230" t="s">
        <v>141</v>
      </c>
      <c r="AU497" s="230" t="s">
        <v>84</v>
      </c>
      <c r="AV497" s="12" t="s">
        <v>84</v>
      </c>
      <c r="AW497" s="12" t="s">
        <v>143</v>
      </c>
      <c r="AX497" s="12" t="s">
        <v>75</v>
      </c>
      <c r="AY497" s="230" t="s">
        <v>128</v>
      </c>
    </row>
    <row r="498" spans="2:65" s="13" customFormat="1" ht="13.5">
      <c r="B498" s="234"/>
      <c r="C498" s="235"/>
      <c r="D498" s="221" t="s">
        <v>141</v>
      </c>
      <c r="E498" s="236" t="s">
        <v>24</v>
      </c>
      <c r="F498" s="237" t="s">
        <v>153</v>
      </c>
      <c r="G498" s="235"/>
      <c r="H498" s="238">
        <v>67.2</v>
      </c>
      <c r="I498" s="239"/>
      <c r="J498" s="235"/>
      <c r="K498" s="235"/>
      <c r="L498" s="240"/>
      <c r="M498" s="241"/>
      <c r="N498" s="242"/>
      <c r="O498" s="242"/>
      <c r="P498" s="242"/>
      <c r="Q498" s="242"/>
      <c r="R498" s="242"/>
      <c r="S498" s="242"/>
      <c r="T498" s="243"/>
      <c r="AT498" s="244" t="s">
        <v>141</v>
      </c>
      <c r="AU498" s="244" t="s">
        <v>84</v>
      </c>
      <c r="AV498" s="13" t="s">
        <v>135</v>
      </c>
      <c r="AW498" s="13" t="s">
        <v>143</v>
      </c>
      <c r="AX498" s="13" t="s">
        <v>25</v>
      </c>
      <c r="AY498" s="244" t="s">
        <v>128</v>
      </c>
    </row>
    <row r="499" spans="2:65" s="1" customFormat="1" ht="31.5" customHeight="1">
      <c r="B499" s="41"/>
      <c r="C499" s="193" t="s">
        <v>506</v>
      </c>
      <c r="D499" s="193" t="s">
        <v>130</v>
      </c>
      <c r="E499" s="194" t="s">
        <v>495</v>
      </c>
      <c r="F499" s="195" t="s">
        <v>496</v>
      </c>
      <c r="G499" s="196" t="s">
        <v>133</v>
      </c>
      <c r="H499" s="197">
        <v>1568.3</v>
      </c>
      <c r="I499" s="198"/>
      <c r="J499" s="199">
        <f>ROUND(I499*H499,2)</f>
        <v>0</v>
      </c>
      <c r="K499" s="195" t="s">
        <v>134</v>
      </c>
      <c r="L499" s="61"/>
      <c r="M499" s="200" t="s">
        <v>24</v>
      </c>
      <c r="N499" s="201" t="s">
        <v>46</v>
      </c>
      <c r="O499" s="42"/>
      <c r="P499" s="202">
        <f>O499*H499</f>
        <v>0</v>
      </c>
      <c r="Q499" s="202">
        <v>6.0099999999999997E-3</v>
      </c>
      <c r="R499" s="202">
        <f>Q499*H499</f>
        <v>9.4254829999999998</v>
      </c>
      <c r="S499" s="202">
        <v>0</v>
      </c>
      <c r="T499" s="203">
        <f>S499*H499</f>
        <v>0</v>
      </c>
      <c r="AR499" s="24" t="s">
        <v>135</v>
      </c>
      <c r="AT499" s="24" t="s">
        <v>130</v>
      </c>
      <c r="AU499" s="24" t="s">
        <v>84</v>
      </c>
      <c r="AY499" s="24" t="s">
        <v>128</v>
      </c>
      <c r="BE499" s="204">
        <f>IF(N499="základní",J499,0)</f>
        <v>0</v>
      </c>
      <c r="BF499" s="204">
        <f>IF(N499="snížená",J499,0)</f>
        <v>0</v>
      </c>
      <c r="BG499" s="204">
        <f>IF(N499="zákl. přenesená",J499,0)</f>
        <v>0</v>
      </c>
      <c r="BH499" s="204">
        <f>IF(N499="sníž. přenesená",J499,0)</f>
        <v>0</v>
      </c>
      <c r="BI499" s="204">
        <f>IF(N499="nulová",J499,0)</f>
        <v>0</v>
      </c>
      <c r="BJ499" s="24" t="s">
        <v>25</v>
      </c>
      <c r="BK499" s="204">
        <f>ROUND(I499*H499,2)</f>
        <v>0</v>
      </c>
      <c r="BL499" s="24" t="s">
        <v>135</v>
      </c>
      <c r="BM499" s="24" t="s">
        <v>996</v>
      </c>
    </row>
    <row r="500" spans="2:65" s="12" customFormat="1" ht="13.5">
      <c r="B500" s="219"/>
      <c r="C500" s="220"/>
      <c r="D500" s="205" t="s">
        <v>141</v>
      </c>
      <c r="E500" s="231" t="s">
        <v>24</v>
      </c>
      <c r="F500" s="232" t="s">
        <v>997</v>
      </c>
      <c r="G500" s="220"/>
      <c r="H500" s="233">
        <v>271.7</v>
      </c>
      <c r="I500" s="225"/>
      <c r="J500" s="220"/>
      <c r="K500" s="220"/>
      <c r="L500" s="226"/>
      <c r="M500" s="227"/>
      <c r="N500" s="228"/>
      <c r="O500" s="228"/>
      <c r="P500" s="228"/>
      <c r="Q500" s="228"/>
      <c r="R500" s="228"/>
      <c r="S500" s="228"/>
      <c r="T500" s="229"/>
      <c r="AT500" s="230" t="s">
        <v>141</v>
      </c>
      <c r="AU500" s="230" t="s">
        <v>84</v>
      </c>
      <c r="AV500" s="12" t="s">
        <v>84</v>
      </c>
      <c r="AW500" s="12" t="s">
        <v>143</v>
      </c>
      <c r="AX500" s="12" t="s">
        <v>75</v>
      </c>
      <c r="AY500" s="230" t="s">
        <v>128</v>
      </c>
    </row>
    <row r="501" spans="2:65" s="12" customFormat="1" ht="13.5">
      <c r="B501" s="219"/>
      <c r="C501" s="220"/>
      <c r="D501" s="205" t="s">
        <v>141</v>
      </c>
      <c r="E501" s="231" t="s">
        <v>24</v>
      </c>
      <c r="F501" s="232" t="s">
        <v>715</v>
      </c>
      <c r="G501" s="220"/>
      <c r="H501" s="233">
        <v>204.4</v>
      </c>
      <c r="I501" s="225"/>
      <c r="J501" s="220"/>
      <c r="K501" s="220"/>
      <c r="L501" s="226"/>
      <c r="M501" s="227"/>
      <c r="N501" s="228"/>
      <c r="O501" s="228"/>
      <c r="P501" s="228"/>
      <c r="Q501" s="228"/>
      <c r="R501" s="228"/>
      <c r="S501" s="228"/>
      <c r="T501" s="229"/>
      <c r="AT501" s="230" t="s">
        <v>141</v>
      </c>
      <c r="AU501" s="230" t="s">
        <v>84</v>
      </c>
      <c r="AV501" s="12" t="s">
        <v>84</v>
      </c>
      <c r="AW501" s="12" t="s">
        <v>143</v>
      </c>
      <c r="AX501" s="12" t="s">
        <v>75</v>
      </c>
      <c r="AY501" s="230" t="s">
        <v>128</v>
      </c>
    </row>
    <row r="502" spans="2:65" s="12" customFormat="1" ht="27">
      <c r="B502" s="219"/>
      <c r="C502" s="220"/>
      <c r="D502" s="205" t="s">
        <v>141</v>
      </c>
      <c r="E502" s="231" t="s">
        <v>24</v>
      </c>
      <c r="F502" s="232" t="s">
        <v>716</v>
      </c>
      <c r="G502" s="220"/>
      <c r="H502" s="233">
        <v>1092.2</v>
      </c>
      <c r="I502" s="225"/>
      <c r="J502" s="220"/>
      <c r="K502" s="220"/>
      <c r="L502" s="226"/>
      <c r="M502" s="227"/>
      <c r="N502" s="228"/>
      <c r="O502" s="228"/>
      <c r="P502" s="228"/>
      <c r="Q502" s="228"/>
      <c r="R502" s="228"/>
      <c r="S502" s="228"/>
      <c r="T502" s="229"/>
      <c r="AT502" s="230" t="s">
        <v>141</v>
      </c>
      <c r="AU502" s="230" t="s">
        <v>84</v>
      </c>
      <c r="AV502" s="12" t="s">
        <v>84</v>
      </c>
      <c r="AW502" s="12" t="s">
        <v>143</v>
      </c>
      <c r="AX502" s="12" t="s">
        <v>75</v>
      </c>
      <c r="AY502" s="230" t="s">
        <v>128</v>
      </c>
    </row>
    <row r="503" spans="2:65" s="13" customFormat="1" ht="13.5">
      <c r="B503" s="234"/>
      <c r="C503" s="235"/>
      <c r="D503" s="221" t="s">
        <v>141</v>
      </c>
      <c r="E503" s="236" t="s">
        <v>24</v>
      </c>
      <c r="F503" s="237" t="s">
        <v>153</v>
      </c>
      <c r="G503" s="235"/>
      <c r="H503" s="238">
        <v>1568.3</v>
      </c>
      <c r="I503" s="239"/>
      <c r="J503" s="235"/>
      <c r="K503" s="235"/>
      <c r="L503" s="240"/>
      <c r="M503" s="241"/>
      <c r="N503" s="242"/>
      <c r="O503" s="242"/>
      <c r="P503" s="242"/>
      <c r="Q503" s="242"/>
      <c r="R503" s="242"/>
      <c r="S503" s="242"/>
      <c r="T503" s="243"/>
      <c r="AT503" s="244" t="s">
        <v>141</v>
      </c>
      <c r="AU503" s="244" t="s">
        <v>84</v>
      </c>
      <c r="AV503" s="13" t="s">
        <v>135</v>
      </c>
      <c r="AW503" s="13" t="s">
        <v>143</v>
      </c>
      <c r="AX503" s="13" t="s">
        <v>25</v>
      </c>
      <c r="AY503" s="244" t="s">
        <v>128</v>
      </c>
    </row>
    <row r="504" spans="2:65" s="1" customFormat="1" ht="31.5" customHeight="1">
      <c r="B504" s="41"/>
      <c r="C504" s="193" t="s">
        <v>513</v>
      </c>
      <c r="D504" s="193" t="s">
        <v>130</v>
      </c>
      <c r="E504" s="194" t="s">
        <v>501</v>
      </c>
      <c r="F504" s="195" t="s">
        <v>502</v>
      </c>
      <c r="G504" s="196" t="s">
        <v>133</v>
      </c>
      <c r="H504" s="197">
        <v>3343.4</v>
      </c>
      <c r="I504" s="198"/>
      <c r="J504" s="199">
        <f>ROUND(I504*H504,2)</f>
        <v>0</v>
      </c>
      <c r="K504" s="195" t="s">
        <v>134</v>
      </c>
      <c r="L504" s="61"/>
      <c r="M504" s="200" t="s">
        <v>24</v>
      </c>
      <c r="N504" s="201" t="s">
        <v>46</v>
      </c>
      <c r="O504" s="42"/>
      <c r="P504" s="202">
        <f>O504*H504</f>
        <v>0</v>
      </c>
      <c r="Q504" s="202">
        <v>6.0999999999999997E-4</v>
      </c>
      <c r="R504" s="202">
        <f>Q504*H504</f>
        <v>2.0394739999999998</v>
      </c>
      <c r="S504" s="202">
        <v>0</v>
      </c>
      <c r="T504" s="203">
        <f>S504*H504</f>
        <v>0</v>
      </c>
      <c r="AR504" s="24" t="s">
        <v>135</v>
      </c>
      <c r="AT504" s="24" t="s">
        <v>130</v>
      </c>
      <c r="AU504" s="24" t="s">
        <v>84</v>
      </c>
      <c r="AY504" s="24" t="s">
        <v>128</v>
      </c>
      <c r="BE504" s="204">
        <f>IF(N504="základní",J504,0)</f>
        <v>0</v>
      </c>
      <c r="BF504" s="204">
        <f>IF(N504="snížená",J504,0)</f>
        <v>0</v>
      </c>
      <c r="BG504" s="204">
        <f>IF(N504="zákl. přenesená",J504,0)</f>
        <v>0</v>
      </c>
      <c r="BH504" s="204">
        <f>IF(N504="sníž. přenesená",J504,0)</f>
        <v>0</v>
      </c>
      <c r="BI504" s="204">
        <f>IF(N504="nulová",J504,0)</f>
        <v>0</v>
      </c>
      <c r="BJ504" s="24" t="s">
        <v>25</v>
      </c>
      <c r="BK504" s="204">
        <f>ROUND(I504*H504,2)</f>
        <v>0</v>
      </c>
      <c r="BL504" s="24" t="s">
        <v>135</v>
      </c>
      <c r="BM504" s="24" t="s">
        <v>998</v>
      </c>
    </row>
    <row r="505" spans="2:65" s="12" customFormat="1" ht="13.5">
      <c r="B505" s="219"/>
      <c r="C505" s="220"/>
      <c r="D505" s="205" t="s">
        <v>141</v>
      </c>
      <c r="E505" s="231" t="s">
        <v>24</v>
      </c>
      <c r="F505" s="232" t="s">
        <v>999</v>
      </c>
      <c r="G505" s="220"/>
      <c r="H505" s="233">
        <v>813.5</v>
      </c>
      <c r="I505" s="225"/>
      <c r="J505" s="220"/>
      <c r="K505" s="220"/>
      <c r="L505" s="226"/>
      <c r="M505" s="227"/>
      <c r="N505" s="228"/>
      <c r="O505" s="228"/>
      <c r="P505" s="228"/>
      <c r="Q505" s="228"/>
      <c r="R505" s="228"/>
      <c r="S505" s="228"/>
      <c r="T505" s="229"/>
      <c r="AT505" s="230" t="s">
        <v>141</v>
      </c>
      <c r="AU505" s="230" t="s">
        <v>84</v>
      </c>
      <c r="AV505" s="12" t="s">
        <v>84</v>
      </c>
      <c r="AW505" s="12" t="s">
        <v>143</v>
      </c>
      <c r="AX505" s="12" t="s">
        <v>75</v>
      </c>
      <c r="AY505" s="230" t="s">
        <v>128</v>
      </c>
    </row>
    <row r="506" spans="2:65" s="12" customFormat="1" ht="13.5">
      <c r="B506" s="219"/>
      <c r="C506" s="220"/>
      <c r="D506" s="205" t="s">
        <v>141</v>
      </c>
      <c r="E506" s="231" t="s">
        <v>24</v>
      </c>
      <c r="F506" s="232" t="s">
        <v>1000</v>
      </c>
      <c r="G506" s="220"/>
      <c r="H506" s="233">
        <v>345.5</v>
      </c>
      <c r="I506" s="225"/>
      <c r="J506" s="220"/>
      <c r="K506" s="220"/>
      <c r="L506" s="226"/>
      <c r="M506" s="227"/>
      <c r="N506" s="228"/>
      <c r="O506" s="228"/>
      <c r="P506" s="228"/>
      <c r="Q506" s="228"/>
      <c r="R506" s="228"/>
      <c r="S506" s="228"/>
      <c r="T506" s="229"/>
      <c r="AT506" s="230" t="s">
        <v>141</v>
      </c>
      <c r="AU506" s="230" t="s">
        <v>84</v>
      </c>
      <c r="AV506" s="12" t="s">
        <v>84</v>
      </c>
      <c r="AW506" s="12" t="s">
        <v>143</v>
      </c>
      <c r="AX506" s="12" t="s">
        <v>75</v>
      </c>
      <c r="AY506" s="230" t="s">
        <v>128</v>
      </c>
    </row>
    <row r="507" spans="2:65" s="12" customFormat="1" ht="27">
      <c r="B507" s="219"/>
      <c r="C507" s="220"/>
      <c r="D507" s="205" t="s">
        <v>141</v>
      </c>
      <c r="E507" s="231" t="s">
        <v>24</v>
      </c>
      <c r="F507" s="232" t="s">
        <v>1001</v>
      </c>
      <c r="G507" s="220"/>
      <c r="H507" s="233">
        <v>2184.4</v>
      </c>
      <c r="I507" s="225"/>
      <c r="J507" s="220"/>
      <c r="K507" s="220"/>
      <c r="L507" s="226"/>
      <c r="M507" s="227"/>
      <c r="N507" s="228"/>
      <c r="O507" s="228"/>
      <c r="P507" s="228"/>
      <c r="Q507" s="228"/>
      <c r="R507" s="228"/>
      <c r="S507" s="228"/>
      <c r="T507" s="229"/>
      <c r="AT507" s="230" t="s">
        <v>141</v>
      </c>
      <c r="AU507" s="230" t="s">
        <v>84</v>
      </c>
      <c r="AV507" s="12" t="s">
        <v>84</v>
      </c>
      <c r="AW507" s="12" t="s">
        <v>143</v>
      </c>
      <c r="AX507" s="12" t="s">
        <v>75</v>
      </c>
      <c r="AY507" s="230" t="s">
        <v>128</v>
      </c>
    </row>
    <row r="508" spans="2:65" s="13" customFormat="1" ht="13.5">
      <c r="B508" s="234"/>
      <c r="C508" s="235"/>
      <c r="D508" s="221" t="s">
        <v>141</v>
      </c>
      <c r="E508" s="236" t="s">
        <v>24</v>
      </c>
      <c r="F508" s="237" t="s">
        <v>153</v>
      </c>
      <c r="G508" s="235"/>
      <c r="H508" s="238">
        <v>3343.4</v>
      </c>
      <c r="I508" s="239"/>
      <c r="J508" s="235"/>
      <c r="K508" s="235"/>
      <c r="L508" s="240"/>
      <c r="M508" s="241"/>
      <c r="N508" s="242"/>
      <c r="O508" s="242"/>
      <c r="P508" s="242"/>
      <c r="Q508" s="242"/>
      <c r="R508" s="242"/>
      <c r="S508" s="242"/>
      <c r="T508" s="243"/>
      <c r="AT508" s="244" t="s">
        <v>141</v>
      </c>
      <c r="AU508" s="244" t="s">
        <v>84</v>
      </c>
      <c r="AV508" s="13" t="s">
        <v>135</v>
      </c>
      <c r="AW508" s="13" t="s">
        <v>143</v>
      </c>
      <c r="AX508" s="13" t="s">
        <v>25</v>
      </c>
      <c r="AY508" s="244" t="s">
        <v>128</v>
      </c>
    </row>
    <row r="509" spans="2:65" s="1" customFormat="1" ht="31.5" customHeight="1">
      <c r="B509" s="41"/>
      <c r="C509" s="193" t="s">
        <v>519</v>
      </c>
      <c r="D509" s="193" t="s">
        <v>130</v>
      </c>
      <c r="E509" s="194" t="s">
        <v>507</v>
      </c>
      <c r="F509" s="195" t="s">
        <v>508</v>
      </c>
      <c r="G509" s="196" t="s">
        <v>133</v>
      </c>
      <c r="H509" s="197">
        <v>1979.5</v>
      </c>
      <c r="I509" s="198"/>
      <c r="J509" s="199">
        <f>ROUND(I509*H509,2)</f>
        <v>0</v>
      </c>
      <c r="K509" s="195" t="s">
        <v>134</v>
      </c>
      <c r="L509" s="61"/>
      <c r="M509" s="200" t="s">
        <v>24</v>
      </c>
      <c r="N509" s="201" t="s">
        <v>46</v>
      </c>
      <c r="O509" s="42"/>
      <c r="P509" s="202">
        <f>O509*H509</f>
        <v>0</v>
      </c>
      <c r="Q509" s="202">
        <v>0</v>
      </c>
      <c r="R509" s="202">
        <f>Q509*H509</f>
        <v>0</v>
      </c>
      <c r="S509" s="202">
        <v>0</v>
      </c>
      <c r="T509" s="203">
        <f>S509*H509</f>
        <v>0</v>
      </c>
      <c r="AR509" s="24" t="s">
        <v>135</v>
      </c>
      <c r="AT509" s="24" t="s">
        <v>130</v>
      </c>
      <c r="AU509" s="24" t="s">
        <v>84</v>
      </c>
      <c r="AY509" s="24" t="s">
        <v>128</v>
      </c>
      <c r="BE509" s="204">
        <f>IF(N509="základní",J509,0)</f>
        <v>0</v>
      </c>
      <c r="BF509" s="204">
        <f>IF(N509="snížená",J509,0)</f>
        <v>0</v>
      </c>
      <c r="BG509" s="204">
        <f>IF(N509="zákl. přenesená",J509,0)</f>
        <v>0</v>
      </c>
      <c r="BH509" s="204">
        <f>IF(N509="sníž. přenesená",J509,0)</f>
        <v>0</v>
      </c>
      <c r="BI509" s="204">
        <f>IF(N509="nulová",J509,0)</f>
        <v>0</v>
      </c>
      <c r="BJ509" s="24" t="s">
        <v>25</v>
      </c>
      <c r="BK509" s="204">
        <f>ROUND(I509*H509,2)</f>
        <v>0</v>
      </c>
      <c r="BL509" s="24" t="s">
        <v>135</v>
      </c>
      <c r="BM509" s="24" t="s">
        <v>1002</v>
      </c>
    </row>
    <row r="510" spans="2:65" s="1" customFormat="1" ht="27">
      <c r="B510" s="41"/>
      <c r="C510" s="63"/>
      <c r="D510" s="205" t="s">
        <v>137</v>
      </c>
      <c r="E510" s="63"/>
      <c r="F510" s="206" t="s">
        <v>510</v>
      </c>
      <c r="G510" s="63"/>
      <c r="H510" s="63"/>
      <c r="I510" s="163"/>
      <c r="J510" s="63"/>
      <c r="K510" s="63"/>
      <c r="L510" s="61"/>
      <c r="M510" s="207"/>
      <c r="N510" s="42"/>
      <c r="O510" s="42"/>
      <c r="P510" s="42"/>
      <c r="Q510" s="42"/>
      <c r="R510" s="42"/>
      <c r="S510" s="42"/>
      <c r="T510" s="78"/>
      <c r="AT510" s="24" t="s">
        <v>137</v>
      </c>
      <c r="AU510" s="24" t="s">
        <v>84</v>
      </c>
    </row>
    <row r="511" spans="2:65" s="12" customFormat="1" ht="13.5">
      <c r="B511" s="219"/>
      <c r="C511" s="220"/>
      <c r="D511" s="205" t="s">
        <v>141</v>
      </c>
      <c r="E511" s="231" t="s">
        <v>24</v>
      </c>
      <c r="F511" s="232" t="s">
        <v>1003</v>
      </c>
      <c r="G511" s="220"/>
      <c r="H511" s="233">
        <v>541.79999999999995</v>
      </c>
      <c r="I511" s="225"/>
      <c r="J511" s="220"/>
      <c r="K511" s="220"/>
      <c r="L511" s="226"/>
      <c r="M511" s="227"/>
      <c r="N511" s="228"/>
      <c r="O511" s="228"/>
      <c r="P511" s="228"/>
      <c r="Q511" s="228"/>
      <c r="R511" s="228"/>
      <c r="S511" s="228"/>
      <c r="T511" s="229"/>
      <c r="AT511" s="230" t="s">
        <v>141</v>
      </c>
      <c r="AU511" s="230" t="s">
        <v>84</v>
      </c>
      <c r="AV511" s="12" t="s">
        <v>84</v>
      </c>
      <c r="AW511" s="12" t="s">
        <v>143</v>
      </c>
      <c r="AX511" s="12" t="s">
        <v>75</v>
      </c>
      <c r="AY511" s="230" t="s">
        <v>128</v>
      </c>
    </row>
    <row r="512" spans="2:65" s="12" customFormat="1" ht="13.5">
      <c r="B512" s="219"/>
      <c r="C512" s="220"/>
      <c r="D512" s="205" t="s">
        <v>141</v>
      </c>
      <c r="E512" s="231" t="s">
        <v>24</v>
      </c>
      <c r="F512" s="232" t="s">
        <v>1004</v>
      </c>
      <c r="G512" s="220"/>
      <c r="H512" s="233">
        <v>345.5</v>
      </c>
      <c r="I512" s="225"/>
      <c r="J512" s="220"/>
      <c r="K512" s="220"/>
      <c r="L512" s="226"/>
      <c r="M512" s="227"/>
      <c r="N512" s="228"/>
      <c r="O512" s="228"/>
      <c r="P512" s="228"/>
      <c r="Q512" s="228"/>
      <c r="R512" s="228"/>
      <c r="S512" s="228"/>
      <c r="T512" s="229"/>
      <c r="AT512" s="230" t="s">
        <v>141</v>
      </c>
      <c r="AU512" s="230" t="s">
        <v>84</v>
      </c>
      <c r="AV512" s="12" t="s">
        <v>84</v>
      </c>
      <c r="AW512" s="12" t="s">
        <v>143</v>
      </c>
      <c r="AX512" s="12" t="s">
        <v>75</v>
      </c>
      <c r="AY512" s="230" t="s">
        <v>128</v>
      </c>
    </row>
    <row r="513" spans="2:65" s="12" customFormat="1" ht="27">
      <c r="B513" s="219"/>
      <c r="C513" s="220"/>
      <c r="D513" s="205" t="s">
        <v>141</v>
      </c>
      <c r="E513" s="231" t="s">
        <v>24</v>
      </c>
      <c r="F513" s="232" t="s">
        <v>1005</v>
      </c>
      <c r="G513" s="220"/>
      <c r="H513" s="233">
        <v>1092.2</v>
      </c>
      <c r="I513" s="225"/>
      <c r="J513" s="220"/>
      <c r="K513" s="220"/>
      <c r="L513" s="226"/>
      <c r="M513" s="227"/>
      <c r="N513" s="228"/>
      <c r="O513" s="228"/>
      <c r="P513" s="228"/>
      <c r="Q513" s="228"/>
      <c r="R513" s="228"/>
      <c r="S513" s="228"/>
      <c r="T513" s="229"/>
      <c r="AT513" s="230" t="s">
        <v>141</v>
      </c>
      <c r="AU513" s="230" t="s">
        <v>84</v>
      </c>
      <c r="AV513" s="12" t="s">
        <v>84</v>
      </c>
      <c r="AW513" s="12" t="s">
        <v>143</v>
      </c>
      <c r="AX513" s="12" t="s">
        <v>75</v>
      </c>
      <c r="AY513" s="230" t="s">
        <v>128</v>
      </c>
    </row>
    <row r="514" spans="2:65" s="13" customFormat="1" ht="13.5">
      <c r="B514" s="234"/>
      <c r="C514" s="235"/>
      <c r="D514" s="221" t="s">
        <v>141</v>
      </c>
      <c r="E514" s="236" t="s">
        <v>24</v>
      </c>
      <c r="F514" s="237" t="s">
        <v>153</v>
      </c>
      <c r="G514" s="235"/>
      <c r="H514" s="238">
        <v>1979.5</v>
      </c>
      <c r="I514" s="239"/>
      <c r="J514" s="235"/>
      <c r="K514" s="235"/>
      <c r="L514" s="240"/>
      <c r="M514" s="241"/>
      <c r="N514" s="242"/>
      <c r="O514" s="242"/>
      <c r="P514" s="242"/>
      <c r="Q514" s="242"/>
      <c r="R514" s="242"/>
      <c r="S514" s="242"/>
      <c r="T514" s="243"/>
      <c r="AT514" s="244" t="s">
        <v>141</v>
      </c>
      <c r="AU514" s="244" t="s">
        <v>84</v>
      </c>
      <c r="AV514" s="13" t="s">
        <v>135</v>
      </c>
      <c r="AW514" s="13" t="s">
        <v>143</v>
      </c>
      <c r="AX514" s="13" t="s">
        <v>25</v>
      </c>
      <c r="AY514" s="244" t="s">
        <v>128</v>
      </c>
    </row>
    <row r="515" spans="2:65" s="1" customFormat="1" ht="31.5" customHeight="1">
      <c r="B515" s="41"/>
      <c r="C515" s="193" t="s">
        <v>525</v>
      </c>
      <c r="D515" s="193" t="s">
        <v>130</v>
      </c>
      <c r="E515" s="194" t="s">
        <v>1006</v>
      </c>
      <c r="F515" s="195" t="s">
        <v>1007</v>
      </c>
      <c r="G515" s="196" t="s">
        <v>133</v>
      </c>
      <c r="H515" s="197">
        <v>271.7</v>
      </c>
      <c r="I515" s="198"/>
      <c r="J515" s="199">
        <f>ROUND(I515*H515,2)</f>
        <v>0</v>
      </c>
      <c r="K515" s="195" t="s">
        <v>134</v>
      </c>
      <c r="L515" s="61"/>
      <c r="M515" s="200" t="s">
        <v>24</v>
      </c>
      <c r="N515" s="201" t="s">
        <v>46</v>
      </c>
      <c r="O515" s="42"/>
      <c r="P515" s="202">
        <f>O515*H515</f>
        <v>0</v>
      </c>
      <c r="Q515" s="202">
        <v>0</v>
      </c>
      <c r="R515" s="202">
        <f>Q515*H515</f>
        <v>0</v>
      </c>
      <c r="S515" s="202">
        <v>0</v>
      </c>
      <c r="T515" s="203">
        <f>S515*H515</f>
        <v>0</v>
      </c>
      <c r="AR515" s="24" t="s">
        <v>135</v>
      </c>
      <c r="AT515" s="24" t="s">
        <v>130</v>
      </c>
      <c r="AU515" s="24" t="s">
        <v>84</v>
      </c>
      <c r="AY515" s="24" t="s">
        <v>128</v>
      </c>
      <c r="BE515" s="204">
        <f>IF(N515="základní",J515,0)</f>
        <v>0</v>
      </c>
      <c r="BF515" s="204">
        <f>IF(N515="snížená",J515,0)</f>
        <v>0</v>
      </c>
      <c r="BG515" s="204">
        <f>IF(N515="zákl. přenesená",J515,0)</f>
        <v>0</v>
      </c>
      <c r="BH515" s="204">
        <f>IF(N515="sníž. přenesená",J515,0)</f>
        <v>0</v>
      </c>
      <c r="BI515" s="204">
        <f>IF(N515="nulová",J515,0)</f>
        <v>0</v>
      </c>
      <c r="BJ515" s="24" t="s">
        <v>25</v>
      </c>
      <c r="BK515" s="204">
        <f>ROUND(I515*H515,2)</f>
        <v>0</v>
      </c>
      <c r="BL515" s="24" t="s">
        <v>135</v>
      </c>
      <c r="BM515" s="24" t="s">
        <v>1008</v>
      </c>
    </row>
    <row r="516" spans="2:65" s="1" customFormat="1" ht="27">
      <c r="B516" s="41"/>
      <c r="C516" s="63"/>
      <c r="D516" s="205" t="s">
        <v>137</v>
      </c>
      <c r="E516" s="63"/>
      <c r="F516" s="206" t="s">
        <v>1009</v>
      </c>
      <c r="G516" s="63"/>
      <c r="H516" s="63"/>
      <c r="I516" s="163"/>
      <c r="J516" s="63"/>
      <c r="K516" s="63"/>
      <c r="L516" s="61"/>
      <c r="M516" s="207"/>
      <c r="N516" s="42"/>
      <c r="O516" s="42"/>
      <c r="P516" s="42"/>
      <c r="Q516" s="42"/>
      <c r="R516" s="42"/>
      <c r="S516" s="42"/>
      <c r="T516" s="78"/>
      <c r="AT516" s="24" t="s">
        <v>137</v>
      </c>
      <c r="AU516" s="24" t="s">
        <v>84</v>
      </c>
    </row>
    <row r="517" spans="2:65" s="12" customFormat="1" ht="13.5">
      <c r="B517" s="219"/>
      <c r="C517" s="220"/>
      <c r="D517" s="221" t="s">
        <v>141</v>
      </c>
      <c r="E517" s="222" t="s">
        <v>24</v>
      </c>
      <c r="F517" s="223" t="s">
        <v>714</v>
      </c>
      <c r="G517" s="220"/>
      <c r="H517" s="224">
        <v>271.7</v>
      </c>
      <c r="I517" s="225"/>
      <c r="J517" s="220"/>
      <c r="K517" s="220"/>
      <c r="L517" s="226"/>
      <c r="M517" s="227"/>
      <c r="N517" s="228"/>
      <c r="O517" s="228"/>
      <c r="P517" s="228"/>
      <c r="Q517" s="228"/>
      <c r="R517" s="228"/>
      <c r="S517" s="228"/>
      <c r="T517" s="229"/>
      <c r="AT517" s="230" t="s">
        <v>141</v>
      </c>
      <c r="AU517" s="230" t="s">
        <v>84</v>
      </c>
      <c r="AV517" s="12" t="s">
        <v>84</v>
      </c>
      <c r="AW517" s="12" t="s">
        <v>143</v>
      </c>
      <c r="AX517" s="12" t="s">
        <v>25</v>
      </c>
      <c r="AY517" s="230" t="s">
        <v>128</v>
      </c>
    </row>
    <row r="518" spans="2:65" s="1" customFormat="1" ht="31.5" customHeight="1">
      <c r="B518" s="41"/>
      <c r="C518" s="193" t="s">
        <v>530</v>
      </c>
      <c r="D518" s="193" t="s">
        <v>130</v>
      </c>
      <c r="E518" s="194" t="s">
        <v>1010</v>
      </c>
      <c r="F518" s="195" t="s">
        <v>1011</v>
      </c>
      <c r="G518" s="196" t="s">
        <v>133</v>
      </c>
      <c r="H518" s="197">
        <v>1092.2</v>
      </c>
      <c r="I518" s="198"/>
      <c r="J518" s="199">
        <f>ROUND(I518*H518,2)</f>
        <v>0</v>
      </c>
      <c r="K518" s="195" t="s">
        <v>134</v>
      </c>
      <c r="L518" s="61"/>
      <c r="M518" s="200" t="s">
        <v>24</v>
      </c>
      <c r="N518" s="201" t="s">
        <v>46</v>
      </c>
      <c r="O518" s="42"/>
      <c r="P518" s="202">
        <f>O518*H518</f>
        <v>0</v>
      </c>
      <c r="Q518" s="202">
        <v>0.18151999999999999</v>
      </c>
      <c r="R518" s="202">
        <f>Q518*H518</f>
        <v>198.25614400000001</v>
      </c>
      <c r="S518" s="202">
        <v>0</v>
      </c>
      <c r="T518" s="203">
        <f>S518*H518</f>
        <v>0</v>
      </c>
      <c r="AR518" s="24" t="s">
        <v>135</v>
      </c>
      <c r="AT518" s="24" t="s">
        <v>130</v>
      </c>
      <c r="AU518" s="24" t="s">
        <v>84</v>
      </c>
      <c r="AY518" s="24" t="s">
        <v>128</v>
      </c>
      <c r="BE518" s="204">
        <f>IF(N518="základní",J518,0)</f>
        <v>0</v>
      </c>
      <c r="BF518" s="204">
        <f>IF(N518="snížená",J518,0)</f>
        <v>0</v>
      </c>
      <c r="BG518" s="204">
        <f>IF(N518="zákl. přenesená",J518,0)</f>
        <v>0</v>
      </c>
      <c r="BH518" s="204">
        <f>IF(N518="sníž. přenesená",J518,0)</f>
        <v>0</v>
      </c>
      <c r="BI518" s="204">
        <f>IF(N518="nulová",J518,0)</f>
        <v>0</v>
      </c>
      <c r="BJ518" s="24" t="s">
        <v>25</v>
      </c>
      <c r="BK518" s="204">
        <f>ROUND(I518*H518,2)</f>
        <v>0</v>
      </c>
      <c r="BL518" s="24" t="s">
        <v>135</v>
      </c>
      <c r="BM518" s="24" t="s">
        <v>1012</v>
      </c>
    </row>
    <row r="519" spans="2:65" s="1" customFormat="1" ht="27">
      <c r="B519" s="41"/>
      <c r="C519" s="63"/>
      <c r="D519" s="205" t="s">
        <v>137</v>
      </c>
      <c r="E519" s="63"/>
      <c r="F519" s="206" t="s">
        <v>517</v>
      </c>
      <c r="G519" s="63"/>
      <c r="H519" s="63"/>
      <c r="I519" s="163"/>
      <c r="J519" s="63"/>
      <c r="K519" s="63"/>
      <c r="L519" s="61"/>
      <c r="M519" s="207"/>
      <c r="N519" s="42"/>
      <c r="O519" s="42"/>
      <c r="P519" s="42"/>
      <c r="Q519" s="42"/>
      <c r="R519" s="42"/>
      <c r="S519" s="42"/>
      <c r="T519" s="78"/>
      <c r="AT519" s="24" t="s">
        <v>137</v>
      </c>
      <c r="AU519" s="24" t="s">
        <v>84</v>
      </c>
    </row>
    <row r="520" spans="2:65" s="12" customFormat="1" ht="27">
      <c r="B520" s="219"/>
      <c r="C520" s="220"/>
      <c r="D520" s="221" t="s">
        <v>141</v>
      </c>
      <c r="E520" s="222" t="s">
        <v>24</v>
      </c>
      <c r="F520" s="223" t="s">
        <v>1013</v>
      </c>
      <c r="G520" s="220"/>
      <c r="H520" s="224">
        <v>1092.2</v>
      </c>
      <c r="I520" s="225"/>
      <c r="J520" s="220"/>
      <c r="K520" s="220"/>
      <c r="L520" s="226"/>
      <c r="M520" s="227"/>
      <c r="N520" s="228"/>
      <c r="O520" s="228"/>
      <c r="P520" s="228"/>
      <c r="Q520" s="228"/>
      <c r="R520" s="228"/>
      <c r="S520" s="228"/>
      <c r="T520" s="229"/>
      <c r="AT520" s="230" t="s">
        <v>141</v>
      </c>
      <c r="AU520" s="230" t="s">
        <v>84</v>
      </c>
      <c r="AV520" s="12" t="s">
        <v>84</v>
      </c>
      <c r="AW520" s="12" t="s">
        <v>143</v>
      </c>
      <c r="AX520" s="12" t="s">
        <v>25</v>
      </c>
      <c r="AY520" s="230" t="s">
        <v>128</v>
      </c>
    </row>
    <row r="521" spans="2:65" s="1" customFormat="1" ht="31.5" customHeight="1">
      <c r="B521" s="41"/>
      <c r="C521" s="193" t="s">
        <v>536</v>
      </c>
      <c r="D521" s="193" t="s">
        <v>130</v>
      </c>
      <c r="E521" s="194" t="s">
        <v>520</v>
      </c>
      <c r="F521" s="195" t="s">
        <v>521</v>
      </c>
      <c r="G521" s="196" t="s">
        <v>133</v>
      </c>
      <c r="H521" s="197">
        <v>227.7</v>
      </c>
      <c r="I521" s="198"/>
      <c r="J521" s="199">
        <f>ROUND(I521*H521,2)</f>
        <v>0</v>
      </c>
      <c r="K521" s="195" t="s">
        <v>134</v>
      </c>
      <c r="L521" s="61"/>
      <c r="M521" s="200" t="s">
        <v>24</v>
      </c>
      <c r="N521" s="201" t="s">
        <v>46</v>
      </c>
      <c r="O521" s="42"/>
      <c r="P521" s="202">
        <f>O521*H521</f>
        <v>0</v>
      </c>
      <c r="Q521" s="202">
        <v>8.3500000000000005E-2</v>
      </c>
      <c r="R521" s="202">
        <f>Q521*H521</f>
        <v>19.01295</v>
      </c>
      <c r="S521" s="202">
        <v>0</v>
      </c>
      <c r="T521" s="203">
        <f>S521*H521</f>
        <v>0</v>
      </c>
      <c r="AR521" s="24" t="s">
        <v>135</v>
      </c>
      <c r="AT521" s="24" t="s">
        <v>130</v>
      </c>
      <c r="AU521" s="24" t="s">
        <v>84</v>
      </c>
      <c r="AY521" s="24" t="s">
        <v>128</v>
      </c>
      <c r="BE521" s="204">
        <f>IF(N521="základní",J521,0)</f>
        <v>0</v>
      </c>
      <c r="BF521" s="204">
        <f>IF(N521="snížená",J521,0)</f>
        <v>0</v>
      </c>
      <c r="BG521" s="204">
        <f>IF(N521="zákl. přenesená",J521,0)</f>
        <v>0</v>
      </c>
      <c r="BH521" s="204">
        <f>IF(N521="sníž. přenesená",J521,0)</f>
        <v>0</v>
      </c>
      <c r="BI521" s="204">
        <f>IF(N521="nulová",J521,0)</f>
        <v>0</v>
      </c>
      <c r="BJ521" s="24" t="s">
        <v>25</v>
      </c>
      <c r="BK521" s="204">
        <f>ROUND(I521*H521,2)</f>
        <v>0</v>
      </c>
      <c r="BL521" s="24" t="s">
        <v>135</v>
      </c>
      <c r="BM521" s="24" t="s">
        <v>1014</v>
      </c>
    </row>
    <row r="522" spans="2:65" s="1" customFormat="1" ht="67.5">
      <c r="B522" s="41"/>
      <c r="C522" s="63"/>
      <c r="D522" s="205" t="s">
        <v>137</v>
      </c>
      <c r="E522" s="63"/>
      <c r="F522" s="206" t="s">
        <v>523</v>
      </c>
      <c r="G522" s="63"/>
      <c r="H522" s="63"/>
      <c r="I522" s="163"/>
      <c r="J522" s="63"/>
      <c r="K522" s="63"/>
      <c r="L522" s="61"/>
      <c r="M522" s="207"/>
      <c r="N522" s="42"/>
      <c r="O522" s="42"/>
      <c r="P522" s="42"/>
      <c r="Q522" s="42"/>
      <c r="R522" s="42"/>
      <c r="S522" s="42"/>
      <c r="T522" s="78"/>
      <c r="AT522" s="24" t="s">
        <v>137</v>
      </c>
      <c r="AU522" s="24" t="s">
        <v>84</v>
      </c>
    </row>
    <row r="523" spans="2:65" s="12" customFormat="1" ht="13.5">
      <c r="B523" s="219"/>
      <c r="C523" s="220"/>
      <c r="D523" s="221" t="s">
        <v>141</v>
      </c>
      <c r="E523" s="222" t="s">
        <v>24</v>
      </c>
      <c r="F523" s="223" t="s">
        <v>1015</v>
      </c>
      <c r="G523" s="220"/>
      <c r="H523" s="224">
        <v>227.7</v>
      </c>
      <c r="I523" s="225"/>
      <c r="J523" s="220"/>
      <c r="K523" s="220"/>
      <c r="L523" s="226"/>
      <c r="M523" s="227"/>
      <c r="N523" s="228"/>
      <c r="O523" s="228"/>
      <c r="P523" s="228"/>
      <c r="Q523" s="228"/>
      <c r="R523" s="228"/>
      <c r="S523" s="228"/>
      <c r="T523" s="229"/>
      <c r="AT523" s="230" t="s">
        <v>141</v>
      </c>
      <c r="AU523" s="230" t="s">
        <v>84</v>
      </c>
      <c r="AV523" s="12" t="s">
        <v>84</v>
      </c>
      <c r="AW523" s="12" t="s">
        <v>143</v>
      </c>
      <c r="AX523" s="12" t="s">
        <v>25</v>
      </c>
      <c r="AY523" s="230" t="s">
        <v>128</v>
      </c>
    </row>
    <row r="524" spans="2:65" s="1" customFormat="1" ht="22.5" customHeight="1">
      <c r="B524" s="41"/>
      <c r="C524" s="193" t="s">
        <v>541</v>
      </c>
      <c r="D524" s="193" t="s">
        <v>130</v>
      </c>
      <c r="E524" s="194" t="s">
        <v>526</v>
      </c>
      <c r="F524" s="195" t="s">
        <v>527</v>
      </c>
      <c r="G524" s="196" t="s">
        <v>172</v>
      </c>
      <c r="H524" s="197">
        <v>2403.6</v>
      </c>
      <c r="I524" s="198"/>
      <c r="J524" s="199">
        <f>ROUND(I524*H524,2)</f>
        <v>0</v>
      </c>
      <c r="K524" s="195" t="s">
        <v>24</v>
      </c>
      <c r="L524" s="61"/>
      <c r="M524" s="200" t="s">
        <v>24</v>
      </c>
      <c r="N524" s="201" t="s">
        <v>46</v>
      </c>
      <c r="O524" s="42"/>
      <c r="P524" s="202">
        <f>O524*H524</f>
        <v>0</v>
      </c>
      <c r="Q524" s="202">
        <v>0</v>
      </c>
      <c r="R524" s="202">
        <f>Q524*H524</f>
        <v>0</v>
      </c>
      <c r="S524" s="202">
        <v>0</v>
      </c>
      <c r="T524" s="203">
        <f>S524*H524</f>
        <v>0</v>
      </c>
      <c r="AR524" s="24" t="s">
        <v>135</v>
      </c>
      <c r="AT524" s="24" t="s">
        <v>130</v>
      </c>
      <c r="AU524" s="24" t="s">
        <v>84</v>
      </c>
      <c r="AY524" s="24" t="s">
        <v>128</v>
      </c>
      <c r="BE524" s="204">
        <f>IF(N524="základní",J524,0)</f>
        <v>0</v>
      </c>
      <c r="BF524" s="204">
        <f>IF(N524="snížená",J524,0)</f>
        <v>0</v>
      </c>
      <c r="BG524" s="204">
        <f>IF(N524="zákl. přenesená",J524,0)</f>
        <v>0</v>
      </c>
      <c r="BH524" s="204">
        <f>IF(N524="sníž. přenesená",J524,0)</f>
        <v>0</v>
      </c>
      <c r="BI524" s="204">
        <f>IF(N524="nulová",J524,0)</f>
        <v>0</v>
      </c>
      <c r="BJ524" s="24" t="s">
        <v>25</v>
      </c>
      <c r="BK524" s="204">
        <f>ROUND(I524*H524,2)</f>
        <v>0</v>
      </c>
      <c r="BL524" s="24" t="s">
        <v>135</v>
      </c>
      <c r="BM524" s="24" t="s">
        <v>1016</v>
      </c>
    </row>
    <row r="525" spans="2:65" s="10" customFormat="1" ht="29.85" customHeight="1">
      <c r="B525" s="176"/>
      <c r="C525" s="177"/>
      <c r="D525" s="190" t="s">
        <v>74</v>
      </c>
      <c r="E525" s="191" t="s">
        <v>190</v>
      </c>
      <c r="F525" s="191" t="s">
        <v>529</v>
      </c>
      <c r="G525" s="177"/>
      <c r="H525" s="177"/>
      <c r="I525" s="180"/>
      <c r="J525" s="192">
        <f>BK525</f>
        <v>0</v>
      </c>
      <c r="K525" s="177"/>
      <c r="L525" s="182"/>
      <c r="M525" s="183"/>
      <c r="N525" s="184"/>
      <c r="O525" s="184"/>
      <c r="P525" s="185">
        <f>SUM(P526:P587)</f>
        <v>0</v>
      </c>
      <c r="Q525" s="184"/>
      <c r="R525" s="185">
        <f>SUM(R526:R587)</f>
        <v>238.29555300000004</v>
      </c>
      <c r="S525" s="184"/>
      <c r="T525" s="186">
        <f>SUM(T526:T587)</f>
        <v>0</v>
      </c>
      <c r="AR525" s="187" t="s">
        <v>25</v>
      </c>
      <c r="AT525" s="188" t="s">
        <v>74</v>
      </c>
      <c r="AU525" s="188" t="s">
        <v>25</v>
      </c>
      <c r="AY525" s="187" t="s">
        <v>128</v>
      </c>
      <c r="BK525" s="189">
        <f>SUM(BK526:BK587)</f>
        <v>0</v>
      </c>
    </row>
    <row r="526" spans="2:65" s="1" customFormat="1" ht="31.5" customHeight="1">
      <c r="B526" s="41"/>
      <c r="C526" s="193" t="s">
        <v>546</v>
      </c>
      <c r="D526" s="193" t="s">
        <v>130</v>
      </c>
      <c r="E526" s="194" t="s">
        <v>531</v>
      </c>
      <c r="F526" s="195" t="s">
        <v>532</v>
      </c>
      <c r="G526" s="196" t="s">
        <v>172</v>
      </c>
      <c r="H526" s="197">
        <v>1320</v>
      </c>
      <c r="I526" s="198"/>
      <c r="J526" s="199">
        <f>ROUND(I526*H526,2)</f>
        <v>0</v>
      </c>
      <c r="K526" s="195" t="s">
        <v>134</v>
      </c>
      <c r="L526" s="61"/>
      <c r="M526" s="200" t="s">
        <v>24</v>
      </c>
      <c r="N526" s="201" t="s">
        <v>46</v>
      </c>
      <c r="O526" s="42"/>
      <c r="P526" s="202">
        <f>O526*H526</f>
        <v>0</v>
      </c>
      <c r="Q526" s="202">
        <v>0</v>
      </c>
      <c r="R526" s="202">
        <f>Q526*H526</f>
        <v>0</v>
      </c>
      <c r="S526" s="202">
        <v>0</v>
      </c>
      <c r="T526" s="203">
        <f>S526*H526</f>
        <v>0</v>
      </c>
      <c r="AR526" s="24" t="s">
        <v>135</v>
      </c>
      <c r="AT526" s="24" t="s">
        <v>130</v>
      </c>
      <c r="AU526" s="24" t="s">
        <v>84</v>
      </c>
      <c r="AY526" s="24" t="s">
        <v>128</v>
      </c>
      <c r="BE526" s="204">
        <f>IF(N526="základní",J526,0)</f>
        <v>0</v>
      </c>
      <c r="BF526" s="204">
        <f>IF(N526="snížená",J526,0)</f>
        <v>0</v>
      </c>
      <c r="BG526" s="204">
        <f>IF(N526="zákl. přenesená",J526,0)</f>
        <v>0</v>
      </c>
      <c r="BH526" s="204">
        <f>IF(N526="sníž. přenesená",J526,0)</f>
        <v>0</v>
      </c>
      <c r="BI526" s="204">
        <f>IF(N526="nulová",J526,0)</f>
        <v>0</v>
      </c>
      <c r="BJ526" s="24" t="s">
        <v>25</v>
      </c>
      <c r="BK526" s="204">
        <f>ROUND(I526*H526,2)</f>
        <v>0</v>
      </c>
      <c r="BL526" s="24" t="s">
        <v>135</v>
      </c>
      <c r="BM526" s="24" t="s">
        <v>1017</v>
      </c>
    </row>
    <row r="527" spans="2:65" s="1" customFormat="1" ht="94.5">
      <c r="B527" s="41"/>
      <c r="C527" s="63"/>
      <c r="D527" s="205" t="s">
        <v>137</v>
      </c>
      <c r="E527" s="63"/>
      <c r="F527" s="206" t="s">
        <v>534</v>
      </c>
      <c r="G527" s="63"/>
      <c r="H527" s="63"/>
      <c r="I527" s="163"/>
      <c r="J527" s="63"/>
      <c r="K527" s="63"/>
      <c r="L527" s="61"/>
      <c r="M527" s="207"/>
      <c r="N527" s="42"/>
      <c r="O527" s="42"/>
      <c r="P527" s="42"/>
      <c r="Q527" s="42"/>
      <c r="R527" s="42"/>
      <c r="S527" s="42"/>
      <c r="T527" s="78"/>
      <c r="AT527" s="24" t="s">
        <v>137</v>
      </c>
      <c r="AU527" s="24" t="s">
        <v>84</v>
      </c>
    </row>
    <row r="528" spans="2:65" s="12" customFormat="1" ht="13.5">
      <c r="B528" s="219"/>
      <c r="C528" s="220"/>
      <c r="D528" s="205" t="s">
        <v>141</v>
      </c>
      <c r="E528" s="231" t="s">
        <v>24</v>
      </c>
      <c r="F528" s="232" t="s">
        <v>1018</v>
      </c>
      <c r="G528" s="220"/>
      <c r="H528" s="233">
        <v>590</v>
      </c>
      <c r="I528" s="225"/>
      <c r="J528" s="220"/>
      <c r="K528" s="220"/>
      <c r="L528" s="226"/>
      <c r="M528" s="227"/>
      <c r="N528" s="228"/>
      <c r="O528" s="228"/>
      <c r="P528" s="228"/>
      <c r="Q528" s="228"/>
      <c r="R528" s="228"/>
      <c r="S528" s="228"/>
      <c r="T528" s="229"/>
      <c r="AT528" s="230" t="s">
        <v>141</v>
      </c>
      <c r="AU528" s="230" t="s">
        <v>84</v>
      </c>
      <c r="AV528" s="12" t="s">
        <v>84</v>
      </c>
      <c r="AW528" s="12" t="s">
        <v>143</v>
      </c>
      <c r="AX528" s="12" t="s">
        <v>75</v>
      </c>
      <c r="AY528" s="230" t="s">
        <v>128</v>
      </c>
    </row>
    <row r="529" spans="2:65" s="12" customFormat="1" ht="13.5">
      <c r="B529" s="219"/>
      <c r="C529" s="220"/>
      <c r="D529" s="205" t="s">
        <v>141</v>
      </c>
      <c r="E529" s="231" t="s">
        <v>24</v>
      </c>
      <c r="F529" s="232" t="s">
        <v>938</v>
      </c>
      <c r="G529" s="220"/>
      <c r="H529" s="233">
        <v>65</v>
      </c>
      <c r="I529" s="225"/>
      <c r="J529" s="220"/>
      <c r="K529" s="220"/>
      <c r="L529" s="226"/>
      <c r="M529" s="227"/>
      <c r="N529" s="228"/>
      <c r="O529" s="228"/>
      <c r="P529" s="228"/>
      <c r="Q529" s="228"/>
      <c r="R529" s="228"/>
      <c r="S529" s="228"/>
      <c r="T529" s="229"/>
      <c r="AT529" s="230" t="s">
        <v>141</v>
      </c>
      <c r="AU529" s="230" t="s">
        <v>84</v>
      </c>
      <c r="AV529" s="12" t="s">
        <v>84</v>
      </c>
      <c r="AW529" s="12" t="s">
        <v>143</v>
      </c>
      <c r="AX529" s="12" t="s">
        <v>75</v>
      </c>
      <c r="AY529" s="230" t="s">
        <v>128</v>
      </c>
    </row>
    <row r="530" spans="2:65" s="12" customFormat="1" ht="13.5">
      <c r="B530" s="219"/>
      <c r="C530" s="220"/>
      <c r="D530" s="205" t="s">
        <v>141</v>
      </c>
      <c r="E530" s="231" t="s">
        <v>24</v>
      </c>
      <c r="F530" s="232" t="s">
        <v>939</v>
      </c>
      <c r="G530" s="220"/>
      <c r="H530" s="233">
        <v>70</v>
      </c>
      <c r="I530" s="225"/>
      <c r="J530" s="220"/>
      <c r="K530" s="220"/>
      <c r="L530" s="226"/>
      <c r="M530" s="227"/>
      <c r="N530" s="228"/>
      <c r="O530" s="228"/>
      <c r="P530" s="228"/>
      <c r="Q530" s="228"/>
      <c r="R530" s="228"/>
      <c r="S530" s="228"/>
      <c r="T530" s="229"/>
      <c r="AT530" s="230" t="s">
        <v>141</v>
      </c>
      <c r="AU530" s="230" t="s">
        <v>84</v>
      </c>
      <c r="AV530" s="12" t="s">
        <v>84</v>
      </c>
      <c r="AW530" s="12" t="s">
        <v>143</v>
      </c>
      <c r="AX530" s="12" t="s">
        <v>75</v>
      </c>
      <c r="AY530" s="230" t="s">
        <v>128</v>
      </c>
    </row>
    <row r="531" spans="2:65" s="12" customFormat="1" ht="13.5">
      <c r="B531" s="219"/>
      <c r="C531" s="220"/>
      <c r="D531" s="205" t="s">
        <v>141</v>
      </c>
      <c r="E531" s="231" t="s">
        <v>24</v>
      </c>
      <c r="F531" s="232" t="s">
        <v>940</v>
      </c>
      <c r="G531" s="220"/>
      <c r="H531" s="233">
        <v>130</v>
      </c>
      <c r="I531" s="225"/>
      <c r="J531" s="220"/>
      <c r="K531" s="220"/>
      <c r="L531" s="226"/>
      <c r="M531" s="227"/>
      <c r="N531" s="228"/>
      <c r="O531" s="228"/>
      <c r="P531" s="228"/>
      <c r="Q531" s="228"/>
      <c r="R531" s="228"/>
      <c r="S531" s="228"/>
      <c r="T531" s="229"/>
      <c r="AT531" s="230" t="s">
        <v>141</v>
      </c>
      <c r="AU531" s="230" t="s">
        <v>84</v>
      </c>
      <c r="AV531" s="12" t="s">
        <v>84</v>
      </c>
      <c r="AW531" s="12" t="s">
        <v>143</v>
      </c>
      <c r="AX531" s="12" t="s">
        <v>75</v>
      </c>
      <c r="AY531" s="230" t="s">
        <v>128</v>
      </c>
    </row>
    <row r="532" spans="2:65" s="12" customFormat="1" ht="13.5">
      <c r="B532" s="219"/>
      <c r="C532" s="220"/>
      <c r="D532" s="205" t="s">
        <v>141</v>
      </c>
      <c r="E532" s="231" t="s">
        <v>24</v>
      </c>
      <c r="F532" s="232" t="s">
        <v>941</v>
      </c>
      <c r="G532" s="220"/>
      <c r="H532" s="233">
        <v>145</v>
      </c>
      <c r="I532" s="225"/>
      <c r="J532" s="220"/>
      <c r="K532" s="220"/>
      <c r="L532" s="226"/>
      <c r="M532" s="227"/>
      <c r="N532" s="228"/>
      <c r="O532" s="228"/>
      <c r="P532" s="228"/>
      <c r="Q532" s="228"/>
      <c r="R532" s="228"/>
      <c r="S532" s="228"/>
      <c r="T532" s="229"/>
      <c r="AT532" s="230" t="s">
        <v>141</v>
      </c>
      <c r="AU532" s="230" t="s">
        <v>84</v>
      </c>
      <c r="AV532" s="12" t="s">
        <v>84</v>
      </c>
      <c r="AW532" s="12" t="s">
        <v>143</v>
      </c>
      <c r="AX532" s="12" t="s">
        <v>75</v>
      </c>
      <c r="AY532" s="230" t="s">
        <v>128</v>
      </c>
    </row>
    <row r="533" spans="2:65" s="12" customFormat="1" ht="13.5">
      <c r="B533" s="219"/>
      <c r="C533" s="220"/>
      <c r="D533" s="205" t="s">
        <v>141</v>
      </c>
      <c r="E533" s="231" t="s">
        <v>24</v>
      </c>
      <c r="F533" s="232" t="s">
        <v>1019</v>
      </c>
      <c r="G533" s="220"/>
      <c r="H533" s="233">
        <v>65</v>
      </c>
      <c r="I533" s="225"/>
      <c r="J533" s="220"/>
      <c r="K533" s="220"/>
      <c r="L533" s="226"/>
      <c r="M533" s="227"/>
      <c r="N533" s="228"/>
      <c r="O533" s="228"/>
      <c r="P533" s="228"/>
      <c r="Q533" s="228"/>
      <c r="R533" s="228"/>
      <c r="S533" s="228"/>
      <c r="T533" s="229"/>
      <c r="AT533" s="230" t="s">
        <v>141</v>
      </c>
      <c r="AU533" s="230" t="s">
        <v>84</v>
      </c>
      <c r="AV533" s="12" t="s">
        <v>84</v>
      </c>
      <c r="AW533" s="12" t="s">
        <v>143</v>
      </c>
      <c r="AX533" s="12" t="s">
        <v>75</v>
      </c>
      <c r="AY533" s="230" t="s">
        <v>128</v>
      </c>
    </row>
    <row r="534" spans="2:65" s="12" customFormat="1" ht="13.5">
      <c r="B534" s="219"/>
      <c r="C534" s="220"/>
      <c r="D534" s="205" t="s">
        <v>141</v>
      </c>
      <c r="E534" s="231" t="s">
        <v>24</v>
      </c>
      <c r="F534" s="232" t="s">
        <v>943</v>
      </c>
      <c r="G534" s="220"/>
      <c r="H534" s="233">
        <v>90</v>
      </c>
      <c r="I534" s="225"/>
      <c r="J534" s="220"/>
      <c r="K534" s="220"/>
      <c r="L534" s="226"/>
      <c r="M534" s="227"/>
      <c r="N534" s="228"/>
      <c r="O534" s="228"/>
      <c r="P534" s="228"/>
      <c r="Q534" s="228"/>
      <c r="R534" s="228"/>
      <c r="S534" s="228"/>
      <c r="T534" s="229"/>
      <c r="AT534" s="230" t="s">
        <v>141</v>
      </c>
      <c r="AU534" s="230" t="s">
        <v>84</v>
      </c>
      <c r="AV534" s="12" t="s">
        <v>84</v>
      </c>
      <c r="AW534" s="12" t="s">
        <v>143</v>
      </c>
      <c r="AX534" s="12" t="s">
        <v>75</v>
      </c>
      <c r="AY534" s="230" t="s">
        <v>128</v>
      </c>
    </row>
    <row r="535" spans="2:65" s="12" customFormat="1" ht="13.5">
      <c r="B535" s="219"/>
      <c r="C535" s="220"/>
      <c r="D535" s="205" t="s">
        <v>141</v>
      </c>
      <c r="E535" s="231" t="s">
        <v>24</v>
      </c>
      <c r="F535" s="232" t="s">
        <v>944</v>
      </c>
      <c r="G535" s="220"/>
      <c r="H535" s="233">
        <v>100</v>
      </c>
      <c r="I535" s="225"/>
      <c r="J535" s="220"/>
      <c r="K535" s="220"/>
      <c r="L535" s="226"/>
      <c r="M535" s="227"/>
      <c r="N535" s="228"/>
      <c r="O535" s="228"/>
      <c r="P535" s="228"/>
      <c r="Q535" s="228"/>
      <c r="R535" s="228"/>
      <c r="S535" s="228"/>
      <c r="T535" s="229"/>
      <c r="AT535" s="230" t="s">
        <v>141</v>
      </c>
      <c r="AU535" s="230" t="s">
        <v>84</v>
      </c>
      <c r="AV535" s="12" t="s">
        <v>84</v>
      </c>
      <c r="AW535" s="12" t="s">
        <v>143</v>
      </c>
      <c r="AX535" s="12" t="s">
        <v>75</v>
      </c>
      <c r="AY535" s="230" t="s">
        <v>128</v>
      </c>
    </row>
    <row r="536" spans="2:65" s="12" customFormat="1" ht="13.5">
      <c r="B536" s="219"/>
      <c r="C536" s="220"/>
      <c r="D536" s="205" t="s">
        <v>141</v>
      </c>
      <c r="E536" s="231" t="s">
        <v>24</v>
      </c>
      <c r="F536" s="232" t="s">
        <v>945</v>
      </c>
      <c r="G536" s="220"/>
      <c r="H536" s="233">
        <v>65</v>
      </c>
      <c r="I536" s="225"/>
      <c r="J536" s="220"/>
      <c r="K536" s="220"/>
      <c r="L536" s="226"/>
      <c r="M536" s="227"/>
      <c r="N536" s="228"/>
      <c r="O536" s="228"/>
      <c r="P536" s="228"/>
      <c r="Q536" s="228"/>
      <c r="R536" s="228"/>
      <c r="S536" s="228"/>
      <c r="T536" s="229"/>
      <c r="AT536" s="230" t="s">
        <v>141</v>
      </c>
      <c r="AU536" s="230" t="s">
        <v>84</v>
      </c>
      <c r="AV536" s="12" t="s">
        <v>84</v>
      </c>
      <c r="AW536" s="12" t="s">
        <v>143</v>
      </c>
      <c r="AX536" s="12" t="s">
        <v>75</v>
      </c>
      <c r="AY536" s="230" t="s">
        <v>128</v>
      </c>
    </row>
    <row r="537" spans="2:65" s="13" customFormat="1" ht="13.5">
      <c r="B537" s="234"/>
      <c r="C537" s="235"/>
      <c r="D537" s="221" t="s">
        <v>141</v>
      </c>
      <c r="E537" s="236" t="s">
        <v>24</v>
      </c>
      <c r="F537" s="237" t="s">
        <v>153</v>
      </c>
      <c r="G537" s="235"/>
      <c r="H537" s="238">
        <v>1320</v>
      </c>
      <c r="I537" s="239"/>
      <c r="J537" s="235"/>
      <c r="K537" s="235"/>
      <c r="L537" s="240"/>
      <c r="M537" s="241"/>
      <c r="N537" s="242"/>
      <c r="O537" s="242"/>
      <c r="P537" s="242"/>
      <c r="Q537" s="242"/>
      <c r="R537" s="242"/>
      <c r="S537" s="242"/>
      <c r="T537" s="243"/>
      <c r="AT537" s="244" t="s">
        <v>141</v>
      </c>
      <c r="AU537" s="244" t="s">
        <v>84</v>
      </c>
      <c r="AV537" s="13" t="s">
        <v>135</v>
      </c>
      <c r="AW537" s="13" t="s">
        <v>143</v>
      </c>
      <c r="AX537" s="13" t="s">
        <v>25</v>
      </c>
      <c r="AY537" s="244" t="s">
        <v>128</v>
      </c>
    </row>
    <row r="538" spans="2:65" s="1" customFormat="1" ht="31.5" customHeight="1">
      <c r="B538" s="41"/>
      <c r="C538" s="257" t="s">
        <v>550</v>
      </c>
      <c r="D538" s="257" t="s">
        <v>407</v>
      </c>
      <c r="E538" s="258" t="s">
        <v>537</v>
      </c>
      <c r="F538" s="259" t="s">
        <v>1020</v>
      </c>
      <c r="G538" s="260" t="s">
        <v>442</v>
      </c>
      <c r="H538" s="261">
        <v>267.95999999999998</v>
      </c>
      <c r="I538" s="262"/>
      <c r="J538" s="263">
        <f>ROUND(I538*H538,2)</f>
        <v>0</v>
      </c>
      <c r="K538" s="259" t="s">
        <v>134</v>
      </c>
      <c r="L538" s="264"/>
      <c r="M538" s="265" t="s">
        <v>24</v>
      </c>
      <c r="N538" s="266" t="s">
        <v>46</v>
      </c>
      <c r="O538" s="42"/>
      <c r="P538" s="202">
        <f>O538*H538</f>
        <v>0</v>
      </c>
      <c r="Q538" s="202">
        <v>2.4799999999999999E-2</v>
      </c>
      <c r="R538" s="202">
        <f>Q538*H538</f>
        <v>6.6454079999999989</v>
      </c>
      <c r="S538" s="202">
        <v>0</v>
      </c>
      <c r="T538" s="203">
        <f>S538*H538</f>
        <v>0</v>
      </c>
      <c r="AR538" s="24" t="s">
        <v>190</v>
      </c>
      <c r="AT538" s="24" t="s">
        <v>407</v>
      </c>
      <c r="AU538" s="24" t="s">
        <v>84</v>
      </c>
      <c r="AY538" s="24" t="s">
        <v>128</v>
      </c>
      <c r="BE538" s="204">
        <f>IF(N538="základní",J538,0)</f>
        <v>0</v>
      </c>
      <c r="BF538" s="204">
        <f>IF(N538="snížená",J538,0)</f>
        <v>0</v>
      </c>
      <c r="BG538" s="204">
        <f>IF(N538="zákl. přenesená",J538,0)</f>
        <v>0</v>
      </c>
      <c r="BH538" s="204">
        <f>IF(N538="sníž. přenesená",J538,0)</f>
        <v>0</v>
      </c>
      <c r="BI538" s="204">
        <f>IF(N538="nulová",J538,0)</f>
        <v>0</v>
      </c>
      <c r="BJ538" s="24" t="s">
        <v>25</v>
      </c>
      <c r="BK538" s="204">
        <f>ROUND(I538*H538,2)</f>
        <v>0</v>
      </c>
      <c r="BL538" s="24" t="s">
        <v>135</v>
      </c>
      <c r="BM538" s="24" t="s">
        <v>1021</v>
      </c>
    </row>
    <row r="539" spans="2:65" s="12" customFormat="1" ht="13.5">
      <c r="B539" s="219"/>
      <c r="C539" s="220"/>
      <c r="D539" s="221" t="s">
        <v>141</v>
      </c>
      <c r="E539" s="222" t="s">
        <v>24</v>
      </c>
      <c r="F539" s="223" t="s">
        <v>1022</v>
      </c>
      <c r="G539" s="220"/>
      <c r="H539" s="224">
        <v>267.95999999999998</v>
      </c>
      <c r="I539" s="225"/>
      <c r="J539" s="220"/>
      <c r="K539" s="220"/>
      <c r="L539" s="226"/>
      <c r="M539" s="227"/>
      <c r="N539" s="228"/>
      <c r="O539" s="228"/>
      <c r="P539" s="228"/>
      <c r="Q539" s="228"/>
      <c r="R539" s="228"/>
      <c r="S539" s="228"/>
      <c r="T539" s="229"/>
      <c r="AT539" s="230" t="s">
        <v>141</v>
      </c>
      <c r="AU539" s="230" t="s">
        <v>84</v>
      </c>
      <c r="AV539" s="12" t="s">
        <v>84</v>
      </c>
      <c r="AW539" s="12" t="s">
        <v>143</v>
      </c>
      <c r="AX539" s="12" t="s">
        <v>25</v>
      </c>
      <c r="AY539" s="230" t="s">
        <v>128</v>
      </c>
    </row>
    <row r="540" spans="2:65" s="1" customFormat="1" ht="31.5" customHeight="1">
      <c r="B540" s="41"/>
      <c r="C540" s="193" t="s">
        <v>555</v>
      </c>
      <c r="D540" s="193" t="s">
        <v>130</v>
      </c>
      <c r="E540" s="194" t="s">
        <v>542</v>
      </c>
      <c r="F540" s="195" t="s">
        <v>543</v>
      </c>
      <c r="G540" s="196" t="s">
        <v>442</v>
      </c>
      <c r="H540" s="197">
        <v>18</v>
      </c>
      <c r="I540" s="198"/>
      <c r="J540" s="199">
        <f>ROUND(I540*H540,2)</f>
        <v>0</v>
      </c>
      <c r="K540" s="195" t="s">
        <v>134</v>
      </c>
      <c r="L540" s="61"/>
      <c r="M540" s="200" t="s">
        <v>24</v>
      </c>
      <c r="N540" s="201" t="s">
        <v>46</v>
      </c>
      <c r="O540" s="42"/>
      <c r="P540" s="202">
        <f>O540*H540</f>
        <v>0</v>
      </c>
      <c r="Q540" s="202">
        <v>0</v>
      </c>
      <c r="R540" s="202">
        <f>Q540*H540</f>
        <v>0</v>
      </c>
      <c r="S540" s="202">
        <v>0</v>
      </c>
      <c r="T540" s="203">
        <f>S540*H540</f>
        <v>0</v>
      </c>
      <c r="AR540" s="24" t="s">
        <v>135</v>
      </c>
      <c r="AT540" s="24" t="s">
        <v>130</v>
      </c>
      <c r="AU540" s="24" t="s">
        <v>84</v>
      </c>
      <c r="AY540" s="24" t="s">
        <v>128</v>
      </c>
      <c r="BE540" s="204">
        <f>IF(N540="základní",J540,0)</f>
        <v>0</v>
      </c>
      <c r="BF540" s="204">
        <f>IF(N540="snížená",J540,0)</f>
        <v>0</v>
      </c>
      <c r="BG540" s="204">
        <f>IF(N540="zákl. přenesená",J540,0)</f>
        <v>0</v>
      </c>
      <c r="BH540" s="204">
        <f>IF(N540="sníž. přenesená",J540,0)</f>
        <v>0</v>
      </c>
      <c r="BI540" s="204">
        <f>IF(N540="nulová",J540,0)</f>
        <v>0</v>
      </c>
      <c r="BJ540" s="24" t="s">
        <v>25</v>
      </c>
      <c r="BK540" s="204">
        <f>ROUND(I540*H540,2)</f>
        <v>0</v>
      </c>
      <c r="BL540" s="24" t="s">
        <v>135</v>
      </c>
      <c r="BM540" s="24" t="s">
        <v>1023</v>
      </c>
    </row>
    <row r="541" spans="2:65" s="1" customFormat="1" ht="27">
      <c r="B541" s="41"/>
      <c r="C541" s="63"/>
      <c r="D541" s="221" t="s">
        <v>137</v>
      </c>
      <c r="E541" s="63"/>
      <c r="F541" s="256" t="s">
        <v>545</v>
      </c>
      <c r="G541" s="63"/>
      <c r="H541" s="63"/>
      <c r="I541" s="163"/>
      <c r="J541" s="63"/>
      <c r="K541" s="63"/>
      <c r="L541" s="61"/>
      <c r="M541" s="207"/>
      <c r="N541" s="42"/>
      <c r="O541" s="42"/>
      <c r="P541" s="42"/>
      <c r="Q541" s="42"/>
      <c r="R541" s="42"/>
      <c r="S541" s="42"/>
      <c r="T541" s="78"/>
      <c r="AT541" s="24" t="s">
        <v>137</v>
      </c>
      <c r="AU541" s="24" t="s">
        <v>84</v>
      </c>
    </row>
    <row r="542" spans="2:65" s="1" customFormat="1" ht="22.5" customHeight="1">
      <c r="B542" s="41"/>
      <c r="C542" s="257" t="s">
        <v>559</v>
      </c>
      <c r="D542" s="257" t="s">
        <v>407</v>
      </c>
      <c r="E542" s="258" t="s">
        <v>547</v>
      </c>
      <c r="F542" s="259" t="s">
        <v>548</v>
      </c>
      <c r="G542" s="260" t="s">
        <v>442</v>
      </c>
      <c r="H542" s="261">
        <v>18</v>
      </c>
      <c r="I542" s="262"/>
      <c r="J542" s="263">
        <f>ROUND(I542*H542,2)</f>
        <v>0</v>
      </c>
      <c r="K542" s="259" t="s">
        <v>24</v>
      </c>
      <c r="L542" s="264"/>
      <c r="M542" s="265" t="s">
        <v>24</v>
      </c>
      <c r="N542" s="266" t="s">
        <v>46</v>
      </c>
      <c r="O542" s="42"/>
      <c r="P542" s="202">
        <f>O542*H542</f>
        <v>0</v>
      </c>
      <c r="Q542" s="202">
        <v>3.2000000000000003E-4</v>
      </c>
      <c r="R542" s="202">
        <f>Q542*H542</f>
        <v>5.7600000000000004E-3</v>
      </c>
      <c r="S542" s="202">
        <v>0</v>
      </c>
      <c r="T542" s="203">
        <f>S542*H542</f>
        <v>0</v>
      </c>
      <c r="AR542" s="24" t="s">
        <v>190</v>
      </c>
      <c r="AT542" s="24" t="s">
        <v>407</v>
      </c>
      <c r="AU542" s="24" t="s">
        <v>84</v>
      </c>
      <c r="AY542" s="24" t="s">
        <v>128</v>
      </c>
      <c r="BE542" s="204">
        <f>IF(N542="základní",J542,0)</f>
        <v>0</v>
      </c>
      <c r="BF542" s="204">
        <f>IF(N542="snížená",J542,0)</f>
        <v>0</v>
      </c>
      <c r="BG542" s="204">
        <f>IF(N542="zákl. přenesená",J542,0)</f>
        <v>0</v>
      </c>
      <c r="BH542" s="204">
        <f>IF(N542="sníž. přenesená",J542,0)</f>
        <v>0</v>
      </c>
      <c r="BI542" s="204">
        <f>IF(N542="nulová",J542,0)</f>
        <v>0</v>
      </c>
      <c r="BJ542" s="24" t="s">
        <v>25</v>
      </c>
      <c r="BK542" s="204">
        <f>ROUND(I542*H542,2)</f>
        <v>0</v>
      </c>
      <c r="BL542" s="24" t="s">
        <v>135</v>
      </c>
      <c r="BM542" s="24" t="s">
        <v>1024</v>
      </c>
    </row>
    <row r="543" spans="2:65" s="1" customFormat="1" ht="31.5" customHeight="1">
      <c r="B543" s="41"/>
      <c r="C543" s="193" t="s">
        <v>563</v>
      </c>
      <c r="D543" s="193" t="s">
        <v>130</v>
      </c>
      <c r="E543" s="194" t="s">
        <v>551</v>
      </c>
      <c r="F543" s="195" t="s">
        <v>552</v>
      </c>
      <c r="G543" s="196" t="s">
        <v>442</v>
      </c>
      <c r="H543" s="197">
        <v>33</v>
      </c>
      <c r="I543" s="198"/>
      <c r="J543" s="199">
        <f>ROUND(I543*H543,2)</f>
        <v>0</v>
      </c>
      <c r="K543" s="195" t="s">
        <v>134</v>
      </c>
      <c r="L543" s="61"/>
      <c r="M543" s="200" t="s">
        <v>24</v>
      </c>
      <c r="N543" s="201" t="s">
        <v>46</v>
      </c>
      <c r="O543" s="42"/>
      <c r="P543" s="202">
        <f>O543*H543</f>
        <v>0</v>
      </c>
      <c r="Q543" s="202">
        <v>2.0000000000000002E-5</v>
      </c>
      <c r="R543" s="202">
        <f>Q543*H543</f>
        <v>6.600000000000001E-4</v>
      </c>
      <c r="S543" s="202">
        <v>0</v>
      </c>
      <c r="T543" s="203">
        <f>S543*H543</f>
        <v>0</v>
      </c>
      <c r="AR543" s="24" t="s">
        <v>135</v>
      </c>
      <c r="AT543" s="24" t="s">
        <v>130</v>
      </c>
      <c r="AU543" s="24" t="s">
        <v>84</v>
      </c>
      <c r="AY543" s="24" t="s">
        <v>128</v>
      </c>
      <c r="BE543" s="204">
        <f>IF(N543="základní",J543,0)</f>
        <v>0</v>
      </c>
      <c r="BF543" s="204">
        <f>IF(N543="snížená",J543,0)</f>
        <v>0</v>
      </c>
      <c r="BG543" s="204">
        <f>IF(N543="zákl. přenesená",J543,0)</f>
        <v>0</v>
      </c>
      <c r="BH543" s="204">
        <f>IF(N543="sníž. přenesená",J543,0)</f>
        <v>0</v>
      </c>
      <c r="BI543" s="204">
        <f>IF(N543="nulová",J543,0)</f>
        <v>0</v>
      </c>
      <c r="BJ543" s="24" t="s">
        <v>25</v>
      </c>
      <c r="BK543" s="204">
        <f>ROUND(I543*H543,2)</f>
        <v>0</v>
      </c>
      <c r="BL543" s="24" t="s">
        <v>135</v>
      </c>
      <c r="BM543" s="24" t="s">
        <v>1025</v>
      </c>
    </row>
    <row r="544" spans="2:65" s="1" customFormat="1" ht="27">
      <c r="B544" s="41"/>
      <c r="C544" s="63"/>
      <c r="D544" s="205" t="s">
        <v>137</v>
      </c>
      <c r="E544" s="63"/>
      <c r="F544" s="206" t="s">
        <v>545</v>
      </c>
      <c r="G544" s="63"/>
      <c r="H544" s="63"/>
      <c r="I544" s="163"/>
      <c r="J544" s="63"/>
      <c r="K544" s="63"/>
      <c r="L544" s="61"/>
      <c r="M544" s="207"/>
      <c r="N544" s="42"/>
      <c r="O544" s="42"/>
      <c r="P544" s="42"/>
      <c r="Q544" s="42"/>
      <c r="R544" s="42"/>
      <c r="S544" s="42"/>
      <c r="T544" s="78"/>
      <c r="AT544" s="24" t="s">
        <v>137</v>
      </c>
      <c r="AU544" s="24" t="s">
        <v>84</v>
      </c>
    </row>
    <row r="545" spans="2:65" s="12" customFormat="1" ht="13.5">
      <c r="B545" s="219"/>
      <c r="C545" s="220"/>
      <c r="D545" s="221" t="s">
        <v>141</v>
      </c>
      <c r="E545" s="222" t="s">
        <v>24</v>
      </c>
      <c r="F545" s="223" t="s">
        <v>1026</v>
      </c>
      <c r="G545" s="220"/>
      <c r="H545" s="224">
        <v>33</v>
      </c>
      <c r="I545" s="225"/>
      <c r="J545" s="220"/>
      <c r="K545" s="220"/>
      <c r="L545" s="226"/>
      <c r="M545" s="227"/>
      <c r="N545" s="228"/>
      <c r="O545" s="228"/>
      <c r="P545" s="228"/>
      <c r="Q545" s="228"/>
      <c r="R545" s="228"/>
      <c r="S545" s="228"/>
      <c r="T545" s="229"/>
      <c r="AT545" s="230" t="s">
        <v>141</v>
      </c>
      <c r="AU545" s="230" t="s">
        <v>84</v>
      </c>
      <c r="AV545" s="12" t="s">
        <v>84</v>
      </c>
      <c r="AW545" s="12" t="s">
        <v>143</v>
      </c>
      <c r="AX545" s="12" t="s">
        <v>25</v>
      </c>
      <c r="AY545" s="230" t="s">
        <v>128</v>
      </c>
    </row>
    <row r="546" spans="2:65" s="1" customFormat="1" ht="31.5" customHeight="1">
      <c r="B546" s="41"/>
      <c r="C546" s="257" t="s">
        <v>567</v>
      </c>
      <c r="D546" s="257" t="s">
        <v>407</v>
      </c>
      <c r="E546" s="258" t="s">
        <v>556</v>
      </c>
      <c r="F546" s="259" t="s">
        <v>557</v>
      </c>
      <c r="G546" s="260" t="s">
        <v>442</v>
      </c>
      <c r="H546" s="261">
        <v>33</v>
      </c>
      <c r="I546" s="262"/>
      <c r="J546" s="263">
        <f>ROUND(I546*H546,2)</f>
        <v>0</v>
      </c>
      <c r="K546" s="259" t="s">
        <v>134</v>
      </c>
      <c r="L546" s="264"/>
      <c r="M546" s="265" t="s">
        <v>24</v>
      </c>
      <c r="N546" s="266" t="s">
        <v>46</v>
      </c>
      <c r="O546" s="42"/>
      <c r="P546" s="202">
        <f>O546*H546</f>
        <v>0</v>
      </c>
      <c r="Q546" s="202">
        <v>3.5000000000000001E-3</v>
      </c>
      <c r="R546" s="202">
        <f>Q546*H546</f>
        <v>0.11550000000000001</v>
      </c>
      <c r="S546" s="202">
        <v>0</v>
      </c>
      <c r="T546" s="203">
        <f>S546*H546</f>
        <v>0</v>
      </c>
      <c r="AR546" s="24" t="s">
        <v>190</v>
      </c>
      <c r="AT546" s="24" t="s">
        <v>407</v>
      </c>
      <c r="AU546" s="24" t="s">
        <v>84</v>
      </c>
      <c r="AY546" s="24" t="s">
        <v>128</v>
      </c>
      <c r="BE546" s="204">
        <f>IF(N546="základní",J546,0)</f>
        <v>0</v>
      </c>
      <c r="BF546" s="204">
        <f>IF(N546="snížená",J546,0)</f>
        <v>0</v>
      </c>
      <c r="BG546" s="204">
        <f>IF(N546="zákl. přenesená",J546,0)</f>
        <v>0</v>
      </c>
      <c r="BH546" s="204">
        <f>IF(N546="sníž. přenesená",J546,0)</f>
        <v>0</v>
      </c>
      <c r="BI546" s="204">
        <f>IF(N546="nulová",J546,0)</f>
        <v>0</v>
      </c>
      <c r="BJ546" s="24" t="s">
        <v>25</v>
      </c>
      <c r="BK546" s="204">
        <f>ROUND(I546*H546,2)</f>
        <v>0</v>
      </c>
      <c r="BL546" s="24" t="s">
        <v>135</v>
      </c>
      <c r="BM546" s="24" t="s">
        <v>1027</v>
      </c>
    </row>
    <row r="547" spans="2:65" s="1" customFormat="1" ht="22.5" customHeight="1">
      <c r="B547" s="41"/>
      <c r="C547" s="257" t="s">
        <v>571</v>
      </c>
      <c r="D547" s="257" t="s">
        <v>407</v>
      </c>
      <c r="E547" s="258" t="s">
        <v>560</v>
      </c>
      <c r="F547" s="259" t="s">
        <v>561</v>
      </c>
      <c r="G547" s="260" t="s">
        <v>442</v>
      </c>
      <c r="H547" s="261">
        <v>51</v>
      </c>
      <c r="I547" s="262"/>
      <c r="J547" s="263">
        <f>ROUND(I547*H547,2)</f>
        <v>0</v>
      </c>
      <c r="K547" s="259" t="s">
        <v>24</v>
      </c>
      <c r="L547" s="264"/>
      <c r="M547" s="265" t="s">
        <v>24</v>
      </c>
      <c r="N547" s="266" t="s">
        <v>46</v>
      </c>
      <c r="O547" s="42"/>
      <c r="P547" s="202">
        <f>O547*H547</f>
        <v>0</v>
      </c>
      <c r="Q547" s="202">
        <v>1.4999999999999999E-4</v>
      </c>
      <c r="R547" s="202">
        <f>Q547*H547</f>
        <v>7.6499999999999997E-3</v>
      </c>
      <c r="S547" s="202">
        <v>0</v>
      </c>
      <c r="T547" s="203">
        <f>S547*H547</f>
        <v>0</v>
      </c>
      <c r="AR547" s="24" t="s">
        <v>190</v>
      </c>
      <c r="AT547" s="24" t="s">
        <v>407</v>
      </c>
      <c r="AU547" s="24" t="s">
        <v>84</v>
      </c>
      <c r="AY547" s="24" t="s">
        <v>128</v>
      </c>
      <c r="BE547" s="204">
        <f>IF(N547="základní",J547,0)</f>
        <v>0</v>
      </c>
      <c r="BF547" s="204">
        <f>IF(N547="snížená",J547,0)</f>
        <v>0</v>
      </c>
      <c r="BG547" s="204">
        <f>IF(N547="zákl. přenesená",J547,0)</f>
        <v>0</v>
      </c>
      <c r="BH547" s="204">
        <f>IF(N547="sníž. přenesená",J547,0)</f>
        <v>0</v>
      </c>
      <c r="BI547" s="204">
        <f>IF(N547="nulová",J547,0)</f>
        <v>0</v>
      </c>
      <c r="BJ547" s="24" t="s">
        <v>25</v>
      </c>
      <c r="BK547" s="204">
        <f>ROUND(I547*H547,2)</f>
        <v>0</v>
      </c>
      <c r="BL547" s="24" t="s">
        <v>135</v>
      </c>
      <c r="BM547" s="24" t="s">
        <v>1028</v>
      </c>
    </row>
    <row r="548" spans="2:65" s="1" customFormat="1" ht="22.5" customHeight="1">
      <c r="B548" s="41"/>
      <c r="C548" s="257" t="s">
        <v>575</v>
      </c>
      <c r="D548" s="257" t="s">
        <v>407</v>
      </c>
      <c r="E548" s="258" t="s">
        <v>564</v>
      </c>
      <c r="F548" s="259" t="s">
        <v>565</v>
      </c>
      <c r="G548" s="260" t="s">
        <v>442</v>
      </c>
      <c r="H548" s="261">
        <v>66</v>
      </c>
      <c r="I548" s="262"/>
      <c r="J548" s="263">
        <f>ROUND(I548*H548,2)</f>
        <v>0</v>
      </c>
      <c r="K548" s="259" t="s">
        <v>24</v>
      </c>
      <c r="L548" s="264"/>
      <c r="M548" s="265" t="s">
        <v>24</v>
      </c>
      <c r="N548" s="266" t="s">
        <v>46</v>
      </c>
      <c r="O548" s="42"/>
      <c r="P548" s="202">
        <f>O548*H548</f>
        <v>0</v>
      </c>
      <c r="Q548" s="202">
        <v>5.9999999999999995E-4</v>
      </c>
      <c r="R548" s="202">
        <f>Q548*H548</f>
        <v>3.9599999999999996E-2</v>
      </c>
      <c r="S548" s="202">
        <v>0</v>
      </c>
      <c r="T548" s="203">
        <f>S548*H548</f>
        <v>0</v>
      </c>
      <c r="AR548" s="24" t="s">
        <v>190</v>
      </c>
      <c r="AT548" s="24" t="s">
        <v>407</v>
      </c>
      <c r="AU548" s="24" t="s">
        <v>84</v>
      </c>
      <c r="AY548" s="24" t="s">
        <v>128</v>
      </c>
      <c r="BE548" s="204">
        <f>IF(N548="základní",J548,0)</f>
        <v>0</v>
      </c>
      <c r="BF548" s="204">
        <f>IF(N548="snížená",J548,0)</f>
        <v>0</v>
      </c>
      <c r="BG548" s="204">
        <f>IF(N548="zákl. přenesená",J548,0)</f>
        <v>0</v>
      </c>
      <c r="BH548" s="204">
        <f>IF(N548="sníž. přenesená",J548,0)</f>
        <v>0</v>
      </c>
      <c r="BI548" s="204">
        <f>IF(N548="nulová",J548,0)</f>
        <v>0</v>
      </c>
      <c r="BJ548" s="24" t="s">
        <v>25</v>
      </c>
      <c r="BK548" s="204">
        <f>ROUND(I548*H548,2)</f>
        <v>0</v>
      </c>
      <c r="BL548" s="24" t="s">
        <v>135</v>
      </c>
      <c r="BM548" s="24" t="s">
        <v>1029</v>
      </c>
    </row>
    <row r="549" spans="2:65" s="1" customFormat="1" ht="22.5" customHeight="1">
      <c r="B549" s="41"/>
      <c r="C549" s="193" t="s">
        <v>580</v>
      </c>
      <c r="D549" s="193" t="s">
        <v>130</v>
      </c>
      <c r="E549" s="194" t="s">
        <v>568</v>
      </c>
      <c r="F549" s="195" t="s">
        <v>569</v>
      </c>
      <c r="G549" s="196" t="s">
        <v>172</v>
      </c>
      <c r="H549" s="197">
        <v>1320</v>
      </c>
      <c r="I549" s="198"/>
      <c r="J549" s="199">
        <f>ROUND(I549*H549,2)</f>
        <v>0</v>
      </c>
      <c r="K549" s="195" t="s">
        <v>24</v>
      </c>
      <c r="L549" s="61"/>
      <c r="M549" s="200" t="s">
        <v>24</v>
      </c>
      <c r="N549" s="201" t="s">
        <v>46</v>
      </c>
      <c r="O549" s="42"/>
      <c r="P549" s="202">
        <f>O549*H549</f>
        <v>0</v>
      </c>
      <c r="Q549" s="202">
        <v>0</v>
      </c>
      <c r="R549" s="202">
        <f>Q549*H549</f>
        <v>0</v>
      </c>
      <c r="S549" s="202">
        <v>0</v>
      </c>
      <c r="T549" s="203">
        <f>S549*H549</f>
        <v>0</v>
      </c>
      <c r="AR549" s="24" t="s">
        <v>135</v>
      </c>
      <c r="AT549" s="24" t="s">
        <v>130</v>
      </c>
      <c r="AU549" s="24" t="s">
        <v>84</v>
      </c>
      <c r="AY549" s="24" t="s">
        <v>128</v>
      </c>
      <c r="BE549" s="204">
        <f>IF(N549="základní",J549,0)</f>
        <v>0</v>
      </c>
      <c r="BF549" s="204">
        <f>IF(N549="snížená",J549,0)</f>
        <v>0</v>
      </c>
      <c r="BG549" s="204">
        <f>IF(N549="zákl. přenesená",J549,0)</f>
        <v>0</v>
      </c>
      <c r="BH549" s="204">
        <f>IF(N549="sníž. přenesená",J549,0)</f>
        <v>0</v>
      </c>
      <c r="BI549" s="204">
        <f>IF(N549="nulová",J549,0)</f>
        <v>0</v>
      </c>
      <c r="BJ549" s="24" t="s">
        <v>25</v>
      </c>
      <c r="BK549" s="204">
        <f>ROUND(I549*H549,2)</f>
        <v>0</v>
      </c>
      <c r="BL549" s="24" t="s">
        <v>135</v>
      </c>
      <c r="BM549" s="24" t="s">
        <v>1030</v>
      </c>
    </row>
    <row r="550" spans="2:65" s="1" customFormat="1" ht="22.5" customHeight="1">
      <c r="B550" s="41"/>
      <c r="C550" s="193" t="s">
        <v>584</v>
      </c>
      <c r="D550" s="193" t="s">
        <v>130</v>
      </c>
      <c r="E550" s="194" t="s">
        <v>572</v>
      </c>
      <c r="F550" s="195" t="s">
        <v>573</v>
      </c>
      <c r="G550" s="196" t="s">
        <v>172</v>
      </c>
      <c r="H550" s="197">
        <v>1320</v>
      </c>
      <c r="I550" s="198"/>
      <c r="J550" s="199">
        <f>ROUND(I550*H550,2)</f>
        <v>0</v>
      </c>
      <c r="K550" s="195" t="s">
        <v>24</v>
      </c>
      <c r="L550" s="61"/>
      <c r="M550" s="200" t="s">
        <v>24</v>
      </c>
      <c r="N550" s="201" t="s">
        <v>46</v>
      </c>
      <c r="O550" s="42"/>
      <c r="P550" s="202">
        <f>O550*H550</f>
        <v>0</v>
      </c>
      <c r="Q550" s="202">
        <v>0</v>
      </c>
      <c r="R550" s="202">
        <f>Q550*H550</f>
        <v>0</v>
      </c>
      <c r="S550" s="202">
        <v>0</v>
      </c>
      <c r="T550" s="203">
        <f>S550*H550</f>
        <v>0</v>
      </c>
      <c r="AR550" s="24" t="s">
        <v>135</v>
      </c>
      <c r="AT550" s="24" t="s">
        <v>130</v>
      </c>
      <c r="AU550" s="24" t="s">
        <v>84</v>
      </c>
      <c r="AY550" s="24" t="s">
        <v>128</v>
      </c>
      <c r="BE550" s="204">
        <f>IF(N550="základní",J550,0)</f>
        <v>0</v>
      </c>
      <c r="BF550" s="204">
        <f>IF(N550="snížená",J550,0)</f>
        <v>0</v>
      </c>
      <c r="BG550" s="204">
        <f>IF(N550="zákl. přenesená",J550,0)</f>
        <v>0</v>
      </c>
      <c r="BH550" s="204">
        <f>IF(N550="sníž. přenesená",J550,0)</f>
        <v>0</v>
      </c>
      <c r="BI550" s="204">
        <f>IF(N550="nulová",J550,0)</f>
        <v>0</v>
      </c>
      <c r="BJ550" s="24" t="s">
        <v>25</v>
      </c>
      <c r="BK550" s="204">
        <f>ROUND(I550*H550,2)</f>
        <v>0</v>
      </c>
      <c r="BL550" s="24" t="s">
        <v>135</v>
      </c>
      <c r="BM550" s="24" t="s">
        <v>1031</v>
      </c>
    </row>
    <row r="551" spans="2:65" s="12" customFormat="1" ht="13.5">
      <c r="B551" s="219"/>
      <c r="C551" s="220"/>
      <c r="D551" s="205" t="s">
        <v>141</v>
      </c>
      <c r="E551" s="231" t="s">
        <v>24</v>
      </c>
      <c r="F551" s="232" t="s">
        <v>1018</v>
      </c>
      <c r="G551" s="220"/>
      <c r="H551" s="233">
        <v>590</v>
      </c>
      <c r="I551" s="225"/>
      <c r="J551" s="220"/>
      <c r="K551" s="220"/>
      <c r="L551" s="226"/>
      <c r="M551" s="227"/>
      <c r="N551" s="228"/>
      <c r="O551" s="228"/>
      <c r="P551" s="228"/>
      <c r="Q551" s="228"/>
      <c r="R551" s="228"/>
      <c r="S551" s="228"/>
      <c r="T551" s="229"/>
      <c r="AT551" s="230" t="s">
        <v>141</v>
      </c>
      <c r="AU551" s="230" t="s">
        <v>84</v>
      </c>
      <c r="AV551" s="12" t="s">
        <v>84</v>
      </c>
      <c r="AW551" s="12" t="s">
        <v>143</v>
      </c>
      <c r="AX551" s="12" t="s">
        <v>75</v>
      </c>
      <c r="AY551" s="230" t="s">
        <v>128</v>
      </c>
    </row>
    <row r="552" spans="2:65" s="12" customFormat="1" ht="13.5">
      <c r="B552" s="219"/>
      <c r="C552" s="220"/>
      <c r="D552" s="205" t="s">
        <v>141</v>
      </c>
      <c r="E552" s="231" t="s">
        <v>24</v>
      </c>
      <c r="F552" s="232" t="s">
        <v>938</v>
      </c>
      <c r="G552" s="220"/>
      <c r="H552" s="233">
        <v>65</v>
      </c>
      <c r="I552" s="225"/>
      <c r="J552" s="220"/>
      <c r="K552" s="220"/>
      <c r="L552" s="226"/>
      <c r="M552" s="227"/>
      <c r="N552" s="228"/>
      <c r="O552" s="228"/>
      <c r="P552" s="228"/>
      <c r="Q552" s="228"/>
      <c r="R552" s="228"/>
      <c r="S552" s="228"/>
      <c r="T552" s="229"/>
      <c r="AT552" s="230" t="s">
        <v>141</v>
      </c>
      <c r="AU552" s="230" t="s">
        <v>84</v>
      </c>
      <c r="AV552" s="12" t="s">
        <v>84</v>
      </c>
      <c r="AW552" s="12" t="s">
        <v>143</v>
      </c>
      <c r="AX552" s="12" t="s">
        <v>75</v>
      </c>
      <c r="AY552" s="230" t="s">
        <v>128</v>
      </c>
    </row>
    <row r="553" spans="2:65" s="12" customFormat="1" ht="13.5">
      <c r="B553" s="219"/>
      <c r="C553" s="220"/>
      <c r="D553" s="205" t="s">
        <v>141</v>
      </c>
      <c r="E553" s="231" t="s">
        <v>24</v>
      </c>
      <c r="F553" s="232" t="s">
        <v>939</v>
      </c>
      <c r="G553" s="220"/>
      <c r="H553" s="233">
        <v>70</v>
      </c>
      <c r="I553" s="225"/>
      <c r="J553" s="220"/>
      <c r="K553" s="220"/>
      <c r="L553" s="226"/>
      <c r="M553" s="227"/>
      <c r="N553" s="228"/>
      <c r="O553" s="228"/>
      <c r="P553" s="228"/>
      <c r="Q553" s="228"/>
      <c r="R553" s="228"/>
      <c r="S553" s="228"/>
      <c r="T553" s="229"/>
      <c r="AT553" s="230" t="s">
        <v>141</v>
      </c>
      <c r="AU553" s="230" t="s">
        <v>84</v>
      </c>
      <c r="AV553" s="12" t="s">
        <v>84</v>
      </c>
      <c r="AW553" s="12" t="s">
        <v>143</v>
      </c>
      <c r="AX553" s="12" t="s">
        <v>75</v>
      </c>
      <c r="AY553" s="230" t="s">
        <v>128</v>
      </c>
    </row>
    <row r="554" spans="2:65" s="12" customFormat="1" ht="13.5">
      <c r="B554" s="219"/>
      <c r="C554" s="220"/>
      <c r="D554" s="205" t="s">
        <v>141</v>
      </c>
      <c r="E554" s="231" t="s">
        <v>24</v>
      </c>
      <c r="F554" s="232" t="s">
        <v>940</v>
      </c>
      <c r="G554" s="220"/>
      <c r="H554" s="233">
        <v>130</v>
      </c>
      <c r="I554" s="225"/>
      <c r="J554" s="220"/>
      <c r="K554" s="220"/>
      <c r="L554" s="226"/>
      <c r="M554" s="227"/>
      <c r="N554" s="228"/>
      <c r="O554" s="228"/>
      <c r="P554" s="228"/>
      <c r="Q554" s="228"/>
      <c r="R554" s="228"/>
      <c r="S554" s="228"/>
      <c r="T554" s="229"/>
      <c r="AT554" s="230" t="s">
        <v>141</v>
      </c>
      <c r="AU554" s="230" t="s">
        <v>84</v>
      </c>
      <c r="AV554" s="12" t="s">
        <v>84</v>
      </c>
      <c r="AW554" s="12" t="s">
        <v>143</v>
      </c>
      <c r="AX554" s="12" t="s">
        <v>75</v>
      </c>
      <c r="AY554" s="230" t="s">
        <v>128</v>
      </c>
    </row>
    <row r="555" spans="2:65" s="12" customFormat="1" ht="13.5">
      <c r="B555" s="219"/>
      <c r="C555" s="220"/>
      <c r="D555" s="205" t="s">
        <v>141</v>
      </c>
      <c r="E555" s="231" t="s">
        <v>24</v>
      </c>
      <c r="F555" s="232" t="s">
        <v>941</v>
      </c>
      <c r="G555" s="220"/>
      <c r="H555" s="233">
        <v>145</v>
      </c>
      <c r="I555" s="225"/>
      <c r="J555" s="220"/>
      <c r="K555" s="220"/>
      <c r="L555" s="226"/>
      <c r="M555" s="227"/>
      <c r="N555" s="228"/>
      <c r="O555" s="228"/>
      <c r="P555" s="228"/>
      <c r="Q555" s="228"/>
      <c r="R555" s="228"/>
      <c r="S555" s="228"/>
      <c r="T555" s="229"/>
      <c r="AT555" s="230" t="s">
        <v>141</v>
      </c>
      <c r="AU555" s="230" t="s">
        <v>84</v>
      </c>
      <c r="AV555" s="12" t="s">
        <v>84</v>
      </c>
      <c r="AW555" s="12" t="s">
        <v>143</v>
      </c>
      <c r="AX555" s="12" t="s">
        <v>75</v>
      </c>
      <c r="AY555" s="230" t="s">
        <v>128</v>
      </c>
    </row>
    <row r="556" spans="2:65" s="12" customFormat="1" ht="13.5">
      <c r="B556" s="219"/>
      <c r="C556" s="220"/>
      <c r="D556" s="205" t="s">
        <v>141</v>
      </c>
      <c r="E556" s="231" t="s">
        <v>24</v>
      </c>
      <c r="F556" s="232" t="s">
        <v>1019</v>
      </c>
      <c r="G556" s="220"/>
      <c r="H556" s="233">
        <v>65</v>
      </c>
      <c r="I556" s="225"/>
      <c r="J556" s="220"/>
      <c r="K556" s="220"/>
      <c r="L556" s="226"/>
      <c r="M556" s="227"/>
      <c r="N556" s="228"/>
      <c r="O556" s="228"/>
      <c r="P556" s="228"/>
      <c r="Q556" s="228"/>
      <c r="R556" s="228"/>
      <c r="S556" s="228"/>
      <c r="T556" s="229"/>
      <c r="AT556" s="230" t="s">
        <v>141</v>
      </c>
      <c r="AU556" s="230" t="s">
        <v>84</v>
      </c>
      <c r="AV556" s="12" t="s">
        <v>84</v>
      </c>
      <c r="AW556" s="12" t="s">
        <v>143</v>
      </c>
      <c r="AX556" s="12" t="s">
        <v>75</v>
      </c>
      <c r="AY556" s="230" t="s">
        <v>128</v>
      </c>
    </row>
    <row r="557" spans="2:65" s="12" customFormat="1" ht="13.5">
      <c r="B557" s="219"/>
      <c r="C557" s="220"/>
      <c r="D557" s="205" t="s">
        <v>141</v>
      </c>
      <c r="E557" s="231" t="s">
        <v>24</v>
      </c>
      <c r="F557" s="232" t="s">
        <v>943</v>
      </c>
      <c r="G557" s="220"/>
      <c r="H557" s="233">
        <v>90</v>
      </c>
      <c r="I557" s="225"/>
      <c r="J557" s="220"/>
      <c r="K557" s="220"/>
      <c r="L557" s="226"/>
      <c r="M557" s="227"/>
      <c r="N557" s="228"/>
      <c r="O557" s="228"/>
      <c r="P557" s="228"/>
      <c r="Q557" s="228"/>
      <c r="R557" s="228"/>
      <c r="S557" s="228"/>
      <c r="T557" s="229"/>
      <c r="AT557" s="230" t="s">
        <v>141</v>
      </c>
      <c r="AU557" s="230" t="s">
        <v>84</v>
      </c>
      <c r="AV557" s="12" t="s">
        <v>84</v>
      </c>
      <c r="AW557" s="12" t="s">
        <v>143</v>
      </c>
      <c r="AX557" s="12" t="s">
        <v>75</v>
      </c>
      <c r="AY557" s="230" t="s">
        <v>128</v>
      </c>
    </row>
    <row r="558" spans="2:65" s="12" customFormat="1" ht="13.5">
      <c r="B558" s="219"/>
      <c r="C558" s="220"/>
      <c r="D558" s="205" t="s">
        <v>141</v>
      </c>
      <c r="E558" s="231" t="s">
        <v>24</v>
      </c>
      <c r="F558" s="232" t="s">
        <v>944</v>
      </c>
      <c r="G558" s="220"/>
      <c r="H558" s="233">
        <v>100</v>
      </c>
      <c r="I558" s="225"/>
      <c r="J558" s="220"/>
      <c r="K558" s="220"/>
      <c r="L558" s="226"/>
      <c r="M558" s="227"/>
      <c r="N558" s="228"/>
      <c r="O558" s="228"/>
      <c r="P558" s="228"/>
      <c r="Q558" s="228"/>
      <c r="R558" s="228"/>
      <c r="S558" s="228"/>
      <c r="T558" s="229"/>
      <c r="AT558" s="230" t="s">
        <v>141</v>
      </c>
      <c r="AU558" s="230" t="s">
        <v>84</v>
      </c>
      <c r="AV558" s="12" t="s">
        <v>84</v>
      </c>
      <c r="AW558" s="12" t="s">
        <v>143</v>
      </c>
      <c r="AX558" s="12" t="s">
        <v>75</v>
      </c>
      <c r="AY558" s="230" t="s">
        <v>128</v>
      </c>
    </row>
    <row r="559" spans="2:65" s="12" customFormat="1" ht="13.5">
      <c r="B559" s="219"/>
      <c r="C559" s="220"/>
      <c r="D559" s="205" t="s">
        <v>141</v>
      </c>
      <c r="E559" s="231" t="s">
        <v>24</v>
      </c>
      <c r="F559" s="232" t="s">
        <v>945</v>
      </c>
      <c r="G559" s="220"/>
      <c r="H559" s="233">
        <v>65</v>
      </c>
      <c r="I559" s="225"/>
      <c r="J559" s="220"/>
      <c r="K559" s="220"/>
      <c r="L559" s="226"/>
      <c r="M559" s="227"/>
      <c r="N559" s="228"/>
      <c r="O559" s="228"/>
      <c r="P559" s="228"/>
      <c r="Q559" s="228"/>
      <c r="R559" s="228"/>
      <c r="S559" s="228"/>
      <c r="T559" s="229"/>
      <c r="AT559" s="230" t="s">
        <v>141</v>
      </c>
      <c r="AU559" s="230" t="s">
        <v>84</v>
      </c>
      <c r="AV559" s="12" t="s">
        <v>84</v>
      </c>
      <c r="AW559" s="12" t="s">
        <v>143</v>
      </c>
      <c r="AX559" s="12" t="s">
        <v>75</v>
      </c>
      <c r="AY559" s="230" t="s">
        <v>128</v>
      </c>
    </row>
    <row r="560" spans="2:65" s="13" customFormat="1" ht="13.5">
      <c r="B560" s="234"/>
      <c r="C560" s="235"/>
      <c r="D560" s="221" t="s">
        <v>141</v>
      </c>
      <c r="E560" s="236" t="s">
        <v>24</v>
      </c>
      <c r="F560" s="237" t="s">
        <v>153</v>
      </c>
      <c r="G560" s="235"/>
      <c r="H560" s="238">
        <v>1320</v>
      </c>
      <c r="I560" s="239"/>
      <c r="J560" s="235"/>
      <c r="K560" s="235"/>
      <c r="L560" s="240"/>
      <c r="M560" s="241"/>
      <c r="N560" s="242"/>
      <c r="O560" s="242"/>
      <c r="P560" s="242"/>
      <c r="Q560" s="242"/>
      <c r="R560" s="242"/>
      <c r="S560" s="242"/>
      <c r="T560" s="243"/>
      <c r="AT560" s="244" t="s">
        <v>141</v>
      </c>
      <c r="AU560" s="244" t="s">
        <v>84</v>
      </c>
      <c r="AV560" s="13" t="s">
        <v>135</v>
      </c>
      <c r="AW560" s="13" t="s">
        <v>143</v>
      </c>
      <c r="AX560" s="13" t="s">
        <v>25</v>
      </c>
      <c r="AY560" s="244" t="s">
        <v>128</v>
      </c>
    </row>
    <row r="561" spans="2:65" s="1" customFormat="1" ht="31.5" customHeight="1">
      <c r="B561" s="41"/>
      <c r="C561" s="193" t="s">
        <v>588</v>
      </c>
      <c r="D561" s="193" t="s">
        <v>130</v>
      </c>
      <c r="E561" s="194" t="s">
        <v>576</v>
      </c>
      <c r="F561" s="195" t="s">
        <v>577</v>
      </c>
      <c r="G561" s="196" t="s">
        <v>442</v>
      </c>
      <c r="H561" s="197">
        <v>41</v>
      </c>
      <c r="I561" s="198"/>
      <c r="J561" s="199">
        <f>ROUND(I561*H561,2)</f>
        <v>0</v>
      </c>
      <c r="K561" s="195" t="s">
        <v>24</v>
      </c>
      <c r="L561" s="61"/>
      <c r="M561" s="200" t="s">
        <v>24</v>
      </c>
      <c r="N561" s="201" t="s">
        <v>46</v>
      </c>
      <c r="O561" s="42"/>
      <c r="P561" s="202">
        <f>O561*H561</f>
        <v>0</v>
      </c>
      <c r="Q561" s="202">
        <v>2.0305</v>
      </c>
      <c r="R561" s="202">
        <f>Q561*H561</f>
        <v>83.250500000000002</v>
      </c>
      <c r="S561" s="202">
        <v>0</v>
      </c>
      <c r="T561" s="203">
        <f>S561*H561</f>
        <v>0</v>
      </c>
      <c r="AR561" s="24" t="s">
        <v>135</v>
      </c>
      <c r="AT561" s="24" t="s">
        <v>130</v>
      </c>
      <c r="AU561" s="24" t="s">
        <v>84</v>
      </c>
      <c r="AY561" s="24" t="s">
        <v>128</v>
      </c>
      <c r="BE561" s="204">
        <f>IF(N561="základní",J561,0)</f>
        <v>0</v>
      </c>
      <c r="BF561" s="204">
        <f>IF(N561="snížená",J561,0)</f>
        <v>0</v>
      </c>
      <c r="BG561" s="204">
        <f>IF(N561="zákl. přenesená",J561,0)</f>
        <v>0</v>
      </c>
      <c r="BH561" s="204">
        <f>IF(N561="sníž. přenesená",J561,0)</f>
        <v>0</v>
      </c>
      <c r="BI561" s="204">
        <f>IF(N561="nulová",J561,0)</f>
        <v>0</v>
      </c>
      <c r="BJ561" s="24" t="s">
        <v>25</v>
      </c>
      <c r="BK561" s="204">
        <f>ROUND(I561*H561,2)</f>
        <v>0</v>
      </c>
      <c r="BL561" s="24" t="s">
        <v>135</v>
      </c>
      <c r="BM561" s="24" t="s">
        <v>1032</v>
      </c>
    </row>
    <row r="562" spans="2:65" s="12" customFormat="1" ht="13.5">
      <c r="B562" s="219"/>
      <c r="C562" s="220"/>
      <c r="D562" s="221" t="s">
        <v>141</v>
      </c>
      <c r="E562" s="222" t="s">
        <v>24</v>
      </c>
      <c r="F562" s="223" t="s">
        <v>1033</v>
      </c>
      <c r="G562" s="220"/>
      <c r="H562" s="224">
        <v>41</v>
      </c>
      <c r="I562" s="225"/>
      <c r="J562" s="220"/>
      <c r="K562" s="220"/>
      <c r="L562" s="226"/>
      <c r="M562" s="227"/>
      <c r="N562" s="228"/>
      <c r="O562" s="228"/>
      <c r="P562" s="228"/>
      <c r="Q562" s="228"/>
      <c r="R562" s="228"/>
      <c r="S562" s="228"/>
      <c r="T562" s="229"/>
      <c r="AT562" s="230" t="s">
        <v>141</v>
      </c>
      <c r="AU562" s="230" t="s">
        <v>84</v>
      </c>
      <c r="AV562" s="12" t="s">
        <v>84</v>
      </c>
      <c r="AW562" s="12" t="s">
        <v>143</v>
      </c>
      <c r="AX562" s="12" t="s">
        <v>25</v>
      </c>
      <c r="AY562" s="230" t="s">
        <v>128</v>
      </c>
    </row>
    <row r="563" spans="2:65" s="1" customFormat="1" ht="44.25" customHeight="1">
      <c r="B563" s="41"/>
      <c r="C563" s="257" t="s">
        <v>592</v>
      </c>
      <c r="D563" s="257" t="s">
        <v>407</v>
      </c>
      <c r="E563" s="258" t="s">
        <v>581</v>
      </c>
      <c r="F563" s="259" t="s">
        <v>582</v>
      </c>
      <c r="G563" s="260" t="s">
        <v>442</v>
      </c>
      <c r="H563" s="261">
        <v>19</v>
      </c>
      <c r="I563" s="262"/>
      <c r="J563" s="263">
        <f t="shared" ref="J563:J574" si="0">ROUND(I563*H563,2)</f>
        <v>0</v>
      </c>
      <c r="K563" s="259" t="s">
        <v>134</v>
      </c>
      <c r="L563" s="264"/>
      <c r="M563" s="265" t="s">
        <v>24</v>
      </c>
      <c r="N563" s="266" t="s">
        <v>46</v>
      </c>
      <c r="O563" s="42"/>
      <c r="P563" s="202">
        <f t="shared" ref="P563:P574" si="1">O563*H563</f>
        <v>0</v>
      </c>
      <c r="Q563" s="202">
        <v>0.254</v>
      </c>
      <c r="R563" s="202">
        <f t="shared" ref="R563:R574" si="2">Q563*H563</f>
        <v>4.8260000000000005</v>
      </c>
      <c r="S563" s="202">
        <v>0</v>
      </c>
      <c r="T563" s="203">
        <f t="shared" ref="T563:T574" si="3">S563*H563</f>
        <v>0</v>
      </c>
      <c r="AR563" s="24" t="s">
        <v>190</v>
      </c>
      <c r="AT563" s="24" t="s">
        <v>407</v>
      </c>
      <c r="AU563" s="24" t="s">
        <v>84</v>
      </c>
      <c r="AY563" s="24" t="s">
        <v>128</v>
      </c>
      <c r="BE563" s="204">
        <f t="shared" ref="BE563:BE574" si="4">IF(N563="základní",J563,0)</f>
        <v>0</v>
      </c>
      <c r="BF563" s="204">
        <f t="shared" ref="BF563:BF574" si="5">IF(N563="snížená",J563,0)</f>
        <v>0</v>
      </c>
      <c r="BG563" s="204">
        <f t="shared" ref="BG563:BG574" si="6">IF(N563="zákl. přenesená",J563,0)</f>
        <v>0</v>
      </c>
      <c r="BH563" s="204">
        <f t="shared" ref="BH563:BH574" si="7">IF(N563="sníž. přenesená",J563,0)</f>
        <v>0</v>
      </c>
      <c r="BI563" s="204">
        <f t="shared" ref="BI563:BI574" si="8">IF(N563="nulová",J563,0)</f>
        <v>0</v>
      </c>
      <c r="BJ563" s="24" t="s">
        <v>25</v>
      </c>
      <c r="BK563" s="204">
        <f t="shared" ref="BK563:BK574" si="9">ROUND(I563*H563,2)</f>
        <v>0</v>
      </c>
      <c r="BL563" s="24" t="s">
        <v>135</v>
      </c>
      <c r="BM563" s="24" t="s">
        <v>1034</v>
      </c>
    </row>
    <row r="564" spans="2:65" s="1" customFormat="1" ht="44.25" customHeight="1">
      <c r="B564" s="41"/>
      <c r="C564" s="257" t="s">
        <v>596</v>
      </c>
      <c r="D564" s="257" t="s">
        <v>407</v>
      </c>
      <c r="E564" s="258" t="s">
        <v>585</v>
      </c>
      <c r="F564" s="259" t="s">
        <v>586</v>
      </c>
      <c r="G564" s="260" t="s">
        <v>442</v>
      </c>
      <c r="H564" s="261">
        <v>26</v>
      </c>
      <c r="I564" s="262"/>
      <c r="J564" s="263">
        <f t="shared" si="0"/>
        <v>0</v>
      </c>
      <c r="K564" s="259" t="s">
        <v>134</v>
      </c>
      <c r="L564" s="264"/>
      <c r="M564" s="265" t="s">
        <v>24</v>
      </c>
      <c r="N564" s="266" t="s">
        <v>46</v>
      </c>
      <c r="O564" s="42"/>
      <c r="P564" s="202">
        <f t="shared" si="1"/>
        <v>0</v>
      </c>
      <c r="Q564" s="202">
        <v>0.50600000000000001</v>
      </c>
      <c r="R564" s="202">
        <f t="shared" si="2"/>
        <v>13.156000000000001</v>
      </c>
      <c r="S564" s="202">
        <v>0</v>
      </c>
      <c r="T564" s="203">
        <f t="shared" si="3"/>
        <v>0</v>
      </c>
      <c r="AR564" s="24" t="s">
        <v>190</v>
      </c>
      <c r="AT564" s="24" t="s">
        <v>407</v>
      </c>
      <c r="AU564" s="24" t="s">
        <v>84</v>
      </c>
      <c r="AY564" s="24" t="s">
        <v>128</v>
      </c>
      <c r="BE564" s="204">
        <f t="shared" si="4"/>
        <v>0</v>
      </c>
      <c r="BF564" s="204">
        <f t="shared" si="5"/>
        <v>0</v>
      </c>
      <c r="BG564" s="204">
        <f t="shared" si="6"/>
        <v>0</v>
      </c>
      <c r="BH564" s="204">
        <f t="shared" si="7"/>
        <v>0</v>
      </c>
      <c r="BI564" s="204">
        <f t="shared" si="8"/>
        <v>0</v>
      </c>
      <c r="BJ564" s="24" t="s">
        <v>25</v>
      </c>
      <c r="BK564" s="204">
        <f t="shared" si="9"/>
        <v>0</v>
      </c>
      <c r="BL564" s="24" t="s">
        <v>135</v>
      </c>
      <c r="BM564" s="24" t="s">
        <v>1035</v>
      </c>
    </row>
    <row r="565" spans="2:65" s="1" customFormat="1" ht="44.25" customHeight="1">
      <c r="B565" s="41"/>
      <c r="C565" s="257" t="s">
        <v>600</v>
      </c>
      <c r="D565" s="257" t="s">
        <v>407</v>
      </c>
      <c r="E565" s="258" t="s">
        <v>589</v>
      </c>
      <c r="F565" s="259" t="s">
        <v>590</v>
      </c>
      <c r="G565" s="260" t="s">
        <v>442</v>
      </c>
      <c r="H565" s="261">
        <v>33</v>
      </c>
      <c r="I565" s="262"/>
      <c r="J565" s="263">
        <f t="shared" si="0"/>
        <v>0</v>
      </c>
      <c r="K565" s="259" t="s">
        <v>134</v>
      </c>
      <c r="L565" s="264"/>
      <c r="M565" s="265" t="s">
        <v>24</v>
      </c>
      <c r="N565" s="266" t="s">
        <v>46</v>
      </c>
      <c r="O565" s="42"/>
      <c r="P565" s="202">
        <f t="shared" si="1"/>
        <v>0</v>
      </c>
      <c r="Q565" s="202">
        <v>1.0129999999999999</v>
      </c>
      <c r="R565" s="202">
        <f t="shared" si="2"/>
        <v>33.428999999999995</v>
      </c>
      <c r="S565" s="202">
        <v>0</v>
      </c>
      <c r="T565" s="203">
        <f t="shared" si="3"/>
        <v>0</v>
      </c>
      <c r="AR565" s="24" t="s">
        <v>190</v>
      </c>
      <c r="AT565" s="24" t="s">
        <v>407</v>
      </c>
      <c r="AU565" s="24" t="s">
        <v>84</v>
      </c>
      <c r="AY565" s="24" t="s">
        <v>128</v>
      </c>
      <c r="BE565" s="204">
        <f t="shared" si="4"/>
        <v>0</v>
      </c>
      <c r="BF565" s="204">
        <f t="shared" si="5"/>
        <v>0</v>
      </c>
      <c r="BG565" s="204">
        <f t="shared" si="6"/>
        <v>0</v>
      </c>
      <c r="BH565" s="204">
        <f t="shared" si="7"/>
        <v>0</v>
      </c>
      <c r="BI565" s="204">
        <f t="shared" si="8"/>
        <v>0</v>
      </c>
      <c r="BJ565" s="24" t="s">
        <v>25</v>
      </c>
      <c r="BK565" s="204">
        <f t="shared" si="9"/>
        <v>0</v>
      </c>
      <c r="BL565" s="24" t="s">
        <v>135</v>
      </c>
      <c r="BM565" s="24" t="s">
        <v>1036</v>
      </c>
    </row>
    <row r="566" spans="2:65" s="1" customFormat="1" ht="44.25" customHeight="1">
      <c r="B566" s="41"/>
      <c r="C566" s="257" t="s">
        <v>604</v>
      </c>
      <c r="D566" s="257" t="s">
        <v>407</v>
      </c>
      <c r="E566" s="258" t="s">
        <v>593</v>
      </c>
      <c r="F566" s="259" t="s">
        <v>594</v>
      </c>
      <c r="G566" s="260" t="s">
        <v>442</v>
      </c>
      <c r="H566" s="261">
        <v>41</v>
      </c>
      <c r="I566" s="262"/>
      <c r="J566" s="263">
        <f t="shared" si="0"/>
        <v>0</v>
      </c>
      <c r="K566" s="259" t="s">
        <v>134</v>
      </c>
      <c r="L566" s="264"/>
      <c r="M566" s="265" t="s">
        <v>24</v>
      </c>
      <c r="N566" s="266" t="s">
        <v>46</v>
      </c>
      <c r="O566" s="42"/>
      <c r="P566" s="202">
        <f t="shared" si="1"/>
        <v>0</v>
      </c>
      <c r="Q566" s="202">
        <v>0.54800000000000004</v>
      </c>
      <c r="R566" s="202">
        <f t="shared" si="2"/>
        <v>22.468000000000004</v>
      </c>
      <c r="S566" s="202">
        <v>0</v>
      </c>
      <c r="T566" s="203">
        <f t="shared" si="3"/>
        <v>0</v>
      </c>
      <c r="AR566" s="24" t="s">
        <v>190</v>
      </c>
      <c r="AT566" s="24" t="s">
        <v>407</v>
      </c>
      <c r="AU566" s="24" t="s">
        <v>84</v>
      </c>
      <c r="AY566" s="24" t="s">
        <v>128</v>
      </c>
      <c r="BE566" s="204">
        <f t="shared" si="4"/>
        <v>0</v>
      </c>
      <c r="BF566" s="204">
        <f t="shared" si="5"/>
        <v>0</v>
      </c>
      <c r="BG566" s="204">
        <f t="shared" si="6"/>
        <v>0</v>
      </c>
      <c r="BH566" s="204">
        <f t="shared" si="7"/>
        <v>0</v>
      </c>
      <c r="BI566" s="204">
        <f t="shared" si="8"/>
        <v>0</v>
      </c>
      <c r="BJ566" s="24" t="s">
        <v>25</v>
      </c>
      <c r="BK566" s="204">
        <f t="shared" si="9"/>
        <v>0</v>
      </c>
      <c r="BL566" s="24" t="s">
        <v>135</v>
      </c>
      <c r="BM566" s="24" t="s">
        <v>1037</v>
      </c>
    </row>
    <row r="567" spans="2:65" s="1" customFormat="1" ht="44.25" customHeight="1">
      <c r="B567" s="41"/>
      <c r="C567" s="257" t="s">
        <v>608</v>
      </c>
      <c r="D567" s="257" t="s">
        <v>407</v>
      </c>
      <c r="E567" s="258" t="s">
        <v>1038</v>
      </c>
      <c r="F567" s="259" t="s">
        <v>1039</v>
      </c>
      <c r="G567" s="260" t="s">
        <v>442</v>
      </c>
      <c r="H567" s="261">
        <v>1</v>
      </c>
      <c r="I567" s="262"/>
      <c r="J567" s="263">
        <f t="shared" si="0"/>
        <v>0</v>
      </c>
      <c r="K567" s="259" t="s">
        <v>24</v>
      </c>
      <c r="L567" s="264"/>
      <c r="M567" s="265" t="s">
        <v>24</v>
      </c>
      <c r="N567" s="266" t="s">
        <v>46</v>
      </c>
      <c r="O567" s="42"/>
      <c r="P567" s="202">
        <f t="shared" si="1"/>
        <v>0</v>
      </c>
      <c r="Q567" s="202">
        <v>2.75E-2</v>
      </c>
      <c r="R567" s="202">
        <f t="shared" si="2"/>
        <v>2.75E-2</v>
      </c>
      <c r="S567" s="202">
        <v>0</v>
      </c>
      <c r="T567" s="203">
        <f t="shared" si="3"/>
        <v>0</v>
      </c>
      <c r="AR567" s="24" t="s">
        <v>190</v>
      </c>
      <c r="AT567" s="24" t="s">
        <v>407</v>
      </c>
      <c r="AU567" s="24" t="s">
        <v>84</v>
      </c>
      <c r="AY567" s="24" t="s">
        <v>128</v>
      </c>
      <c r="BE567" s="204">
        <f t="shared" si="4"/>
        <v>0</v>
      </c>
      <c r="BF567" s="204">
        <f t="shared" si="5"/>
        <v>0</v>
      </c>
      <c r="BG567" s="204">
        <f t="shared" si="6"/>
        <v>0</v>
      </c>
      <c r="BH567" s="204">
        <f t="shared" si="7"/>
        <v>0</v>
      </c>
      <c r="BI567" s="204">
        <f t="shared" si="8"/>
        <v>0</v>
      </c>
      <c r="BJ567" s="24" t="s">
        <v>25</v>
      </c>
      <c r="BK567" s="204">
        <f t="shared" si="9"/>
        <v>0</v>
      </c>
      <c r="BL567" s="24" t="s">
        <v>135</v>
      </c>
      <c r="BM567" s="24" t="s">
        <v>1040</v>
      </c>
    </row>
    <row r="568" spans="2:65" s="1" customFormat="1" ht="44.25" customHeight="1">
      <c r="B568" s="41"/>
      <c r="C568" s="257" t="s">
        <v>612</v>
      </c>
      <c r="D568" s="257" t="s">
        <v>407</v>
      </c>
      <c r="E568" s="258" t="s">
        <v>597</v>
      </c>
      <c r="F568" s="259" t="s">
        <v>598</v>
      </c>
      <c r="G568" s="260" t="s">
        <v>442</v>
      </c>
      <c r="H568" s="261">
        <v>11</v>
      </c>
      <c r="I568" s="262"/>
      <c r="J568" s="263">
        <f t="shared" si="0"/>
        <v>0</v>
      </c>
      <c r="K568" s="259" t="s">
        <v>134</v>
      </c>
      <c r="L568" s="264"/>
      <c r="M568" s="265" t="s">
        <v>24</v>
      </c>
      <c r="N568" s="266" t="s">
        <v>46</v>
      </c>
      <c r="O568" s="42"/>
      <c r="P568" s="202">
        <f t="shared" si="1"/>
        <v>0</v>
      </c>
      <c r="Q568" s="202">
        <v>0.04</v>
      </c>
      <c r="R568" s="202">
        <f t="shared" si="2"/>
        <v>0.44</v>
      </c>
      <c r="S568" s="202">
        <v>0</v>
      </c>
      <c r="T568" s="203">
        <f t="shared" si="3"/>
        <v>0</v>
      </c>
      <c r="AR568" s="24" t="s">
        <v>190</v>
      </c>
      <c r="AT568" s="24" t="s">
        <v>407</v>
      </c>
      <c r="AU568" s="24" t="s">
        <v>84</v>
      </c>
      <c r="AY568" s="24" t="s">
        <v>128</v>
      </c>
      <c r="BE568" s="204">
        <f t="shared" si="4"/>
        <v>0</v>
      </c>
      <c r="BF568" s="204">
        <f t="shared" si="5"/>
        <v>0</v>
      </c>
      <c r="BG568" s="204">
        <f t="shared" si="6"/>
        <v>0</v>
      </c>
      <c r="BH568" s="204">
        <f t="shared" si="7"/>
        <v>0</v>
      </c>
      <c r="BI568" s="204">
        <f t="shared" si="8"/>
        <v>0</v>
      </c>
      <c r="BJ568" s="24" t="s">
        <v>25</v>
      </c>
      <c r="BK568" s="204">
        <f t="shared" si="9"/>
        <v>0</v>
      </c>
      <c r="BL568" s="24" t="s">
        <v>135</v>
      </c>
      <c r="BM568" s="24" t="s">
        <v>1041</v>
      </c>
    </row>
    <row r="569" spans="2:65" s="1" customFormat="1" ht="44.25" customHeight="1">
      <c r="B569" s="41"/>
      <c r="C569" s="257" t="s">
        <v>616</v>
      </c>
      <c r="D569" s="257" t="s">
        <v>407</v>
      </c>
      <c r="E569" s="258" t="s">
        <v>601</v>
      </c>
      <c r="F569" s="259" t="s">
        <v>602</v>
      </c>
      <c r="G569" s="260" t="s">
        <v>442</v>
      </c>
      <c r="H569" s="261">
        <v>15</v>
      </c>
      <c r="I569" s="262"/>
      <c r="J569" s="263">
        <f t="shared" si="0"/>
        <v>0</v>
      </c>
      <c r="K569" s="259" t="s">
        <v>134</v>
      </c>
      <c r="L569" s="264"/>
      <c r="M569" s="265" t="s">
        <v>24</v>
      </c>
      <c r="N569" s="266" t="s">
        <v>46</v>
      </c>
      <c r="O569" s="42"/>
      <c r="P569" s="202">
        <f t="shared" si="1"/>
        <v>0</v>
      </c>
      <c r="Q569" s="202">
        <v>5.3999999999999999E-2</v>
      </c>
      <c r="R569" s="202">
        <f t="shared" si="2"/>
        <v>0.80999999999999994</v>
      </c>
      <c r="S569" s="202">
        <v>0</v>
      </c>
      <c r="T569" s="203">
        <f t="shared" si="3"/>
        <v>0</v>
      </c>
      <c r="AR569" s="24" t="s">
        <v>190</v>
      </c>
      <c r="AT569" s="24" t="s">
        <v>407</v>
      </c>
      <c r="AU569" s="24" t="s">
        <v>84</v>
      </c>
      <c r="AY569" s="24" t="s">
        <v>128</v>
      </c>
      <c r="BE569" s="204">
        <f t="shared" si="4"/>
        <v>0</v>
      </c>
      <c r="BF569" s="204">
        <f t="shared" si="5"/>
        <v>0</v>
      </c>
      <c r="BG569" s="204">
        <f t="shared" si="6"/>
        <v>0</v>
      </c>
      <c r="BH569" s="204">
        <f t="shared" si="7"/>
        <v>0</v>
      </c>
      <c r="BI569" s="204">
        <f t="shared" si="8"/>
        <v>0</v>
      </c>
      <c r="BJ569" s="24" t="s">
        <v>25</v>
      </c>
      <c r="BK569" s="204">
        <f t="shared" si="9"/>
        <v>0</v>
      </c>
      <c r="BL569" s="24" t="s">
        <v>135</v>
      </c>
      <c r="BM569" s="24" t="s">
        <v>1042</v>
      </c>
    </row>
    <row r="570" spans="2:65" s="1" customFormat="1" ht="44.25" customHeight="1">
      <c r="B570" s="41"/>
      <c r="C570" s="257" t="s">
        <v>620</v>
      </c>
      <c r="D570" s="257" t="s">
        <v>407</v>
      </c>
      <c r="E570" s="258" t="s">
        <v>605</v>
      </c>
      <c r="F570" s="259" t="s">
        <v>606</v>
      </c>
      <c r="G570" s="260" t="s">
        <v>442</v>
      </c>
      <c r="H570" s="261">
        <v>20</v>
      </c>
      <c r="I570" s="262"/>
      <c r="J570" s="263">
        <f t="shared" si="0"/>
        <v>0</v>
      </c>
      <c r="K570" s="259" t="s">
        <v>134</v>
      </c>
      <c r="L570" s="264"/>
      <c r="M570" s="265" t="s">
        <v>24</v>
      </c>
      <c r="N570" s="266" t="s">
        <v>46</v>
      </c>
      <c r="O570" s="42"/>
      <c r="P570" s="202">
        <f t="shared" si="1"/>
        <v>0</v>
      </c>
      <c r="Q570" s="202">
        <v>6.8000000000000005E-2</v>
      </c>
      <c r="R570" s="202">
        <f t="shared" si="2"/>
        <v>1.36</v>
      </c>
      <c r="S570" s="202">
        <v>0</v>
      </c>
      <c r="T570" s="203">
        <f t="shared" si="3"/>
        <v>0</v>
      </c>
      <c r="AR570" s="24" t="s">
        <v>190</v>
      </c>
      <c r="AT570" s="24" t="s">
        <v>407</v>
      </c>
      <c r="AU570" s="24" t="s">
        <v>84</v>
      </c>
      <c r="AY570" s="24" t="s">
        <v>128</v>
      </c>
      <c r="BE570" s="204">
        <f t="shared" si="4"/>
        <v>0</v>
      </c>
      <c r="BF570" s="204">
        <f t="shared" si="5"/>
        <v>0</v>
      </c>
      <c r="BG570" s="204">
        <f t="shared" si="6"/>
        <v>0</v>
      </c>
      <c r="BH570" s="204">
        <f t="shared" si="7"/>
        <v>0</v>
      </c>
      <c r="BI570" s="204">
        <f t="shared" si="8"/>
        <v>0</v>
      </c>
      <c r="BJ570" s="24" t="s">
        <v>25</v>
      </c>
      <c r="BK570" s="204">
        <f t="shared" si="9"/>
        <v>0</v>
      </c>
      <c r="BL570" s="24" t="s">
        <v>135</v>
      </c>
      <c r="BM570" s="24" t="s">
        <v>1043</v>
      </c>
    </row>
    <row r="571" spans="2:65" s="1" customFormat="1" ht="44.25" customHeight="1">
      <c r="B571" s="41"/>
      <c r="C571" s="257" t="s">
        <v>625</v>
      </c>
      <c r="D571" s="257" t="s">
        <v>407</v>
      </c>
      <c r="E571" s="258" t="s">
        <v>609</v>
      </c>
      <c r="F571" s="259" t="s">
        <v>610</v>
      </c>
      <c r="G571" s="260" t="s">
        <v>442</v>
      </c>
      <c r="H571" s="261">
        <v>8</v>
      </c>
      <c r="I571" s="262"/>
      <c r="J571" s="263">
        <f t="shared" si="0"/>
        <v>0</v>
      </c>
      <c r="K571" s="259" t="s">
        <v>24</v>
      </c>
      <c r="L571" s="264"/>
      <c r="M571" s="265" t="s">
        <v>24</v>
      </c>
      <c r="N571" s="266" t="s">
        <v>46</v>
      </c>
      <c r="O571" s="42"/>
      <c r="P571" s="202">
        <f t="shared" si="1"/>
        <v>0</v>
      </c>
      <c r="Q571" s="202">
        <v>8.1000000000000003E-2</v>
      </c>
      <c r="R571" s="202">
        <f t="shared" si="2"/>
        <v>0.64800000000000002</v>
      </c>
      <c r="S571" s="202">
        <v>0</v>
      </c>
      <c r="T571" s="203">
        <f t="shared" si="3"/>
        <v>0</v>
      </c>
      <c r="AR571" s="24" t="s">
        <v>190</v>
      </c>
      <c r="AT571" s="24" t="s">
        <v>407</v>
      </c>
      <c r="AU571" s="24" t="s">
        <v>84</v>
      </c>
      <c r="AY571" s="24" t="s">
        <v>128</v>
      </c>
      <c r="BE571" s="204">
        <f t="shared" si="4"/>
        <v>0</v>
      </c>
      <c r="BF571" s="204">
        <f t="shared" si="5"/>
        <v>0</v>
      </c>
      <c r="BG571" s="204">
        <f t="shared" si="6"/>
        <v>0</v>
      </c>
      <c r="BH571" s="204">
        <f t="shared" si="7"/>
        <v>0</v>
      </c>
      <c r="BI571" s="204">
        <f t="shared" si="8"/>
        <v>0</v>
      </c>
      <c r="BJ571" s="24" t="s">
        <v>25</v>
      </c>
      <c r="BK571" s="204">
        <f t="shared" si="9"/>
        <v>0</v>
      </c>
      <c r="BL571" s="24" t="s">
        <v>135</v>
      </c>
      <c r="BM571" s="24" t="s">
        <v>1044</v>
      </c>
    </row>
    <row r="572" spans="2:65" s="1" customFormat="1" ht="44.25" customHeight="1">
      <c r="B572" s="41"/>
      <c r="C572" s="257" t="s">
        <v>629</v>
      </c>
      <c r="D572" s="257" t="s">
        <v>407</v>
      </c>
      <c r="E572" s="258" t="s">
        <v>613</v>
      </c>
      <c r="F572" s="259" t="s">
        <v>614</v>
      </c>
      <c r="G572" s="260" t="s">
        <v>442</v>
      </c>
      <c r="H572" s="261">
        <v>41</v>
      </c>
      <c r="I572" s="262"/>
      <c r="J572" s="263">
        <f t="shared" si="0"/>
        <v>0</v>
      </c>
      <c r="K572" s="259" t="s">
        <v>134</v>
      </c>
      <c r="L572" s="264"/>
      <c r="M572" s="265" t="s">
        <v>24</v>
      </c>
      <c r="N572" s="266" t="s">
        <v>46</v>
      </c>
      <c r="O572" s="42"/>
      <c r="P572" s="202">
        <f t="shared" si="1"/>
        <v>0</v>
      </c>
      <c r="Q572" s="202">
        <v>1.6</v>
      </c>
      <c r="R572" s="202">
        <f t="shared" si="2"/>
        <v>65.600000000000009</v>
      </c>
      <c r="S572" s="202">
        <v>0</v>
      </c>
      <c r="T572" s="203">
        <f t="shared" si="3"/>
        <v>0</v>
      </c>
      <c r="AR572" s="24" t="s">
        <v>190</v>
      </c>
      <c r="AT572" s="24" t="s">
        <v>407</v>
      </c>
      <c r="AU572" s="24" t="s">
        <v>84</v>
      </c>
      <c r="AY572" s="24" t="s">
        <v>128</v>
      </c>
      <c r="BE572" s="204">
        <f t="shared" si="4"/>
        <v>0</v>
      </c>
      <c r="BF572" s="204">
        <f t="shared" si="5"/>
        <v>0</v>
      </c>
      <c r="BG572" s="204">
        <f t="shared" si="6"/>
        <v>0</v>
      </c>
      <c r="BH572" s="204">
        <f t="shared" si="7"/>
        <v>0</v>
      </c>
      <c r="BI572" s="204">
        <f t="shared" si="8"/>
        <v>0</v>
      </c>
      <c r="BJ572" s="24" t="s">
        <v>25</v>
      </c>
      <c r="BK572" s="204">
        <f t="shared" si="9"/>
        <v>0</v>
      </c>
      <c r="BL572" s="24" t="s">
        <v>135</v>
      </c>
      <c r="BM572" s="24" t="s">
        <v>1045</v>
      </c>
    </row>
    <row r="573" spans="2:65" s="1" customFormat="1" ht="44.25" customHeight="1">
      <c r="B573" s="41"/>
      <c r="C573" s="257" t="s">
        <v>634</v>
      </c>
      <c r="D573" s="257" t="s">
        <v>407</v>
      </c>
      <c r="E573" s="258" t="s">
        <v>617</v>
      </c>
      <c r="F573" s="259" t="s">
        <v>618</v>
      </c>
      <c r="G573" s="260" t="s">
        <v>442</v>
      </c>
      <c r="H573" s="261">
        <v>119</v>
      </c>
      <c r="I573" s="262"/>
      <c r="J573" s="263">
        <f t="shared" si="0"/>
        <v>0</v>
      </c>
      <c r="K573" s="259" t="s">
        <v>134</v>
      </c>
      <c r="L573" s="264"/>
      <c r="M573" s="265" t="s">
        <v>24</v>
      </c>
      <c r="N573" s="266" t="s">
        <v>46</v>
      </c>
      <c r="O573" s="42"/>
      <c r="P573" s="202">
        <f t="shared" si="1"/>
        <v>0</v>
      </c>
      <c r="Q573" s="202">
        <v>2E-3</v>
      </c>
      <c r="R573" s="202">
        <f t="shared" si="2"/>
        <v>0.23800000000000002</v>
      </c>
      <c r="S573" s="202">
        <v>0</v>
      </c>
      <c r="T573" s="203">
        <f t="shared" si="3"/>
        <v>0</v>
      </c>
      <c r="AR573" s="24" t="s">
        <v>190</v>
      </c>
      <c r="AT573" s="24" t="s">
        <v>407</v>
      </c>
      <c r="AU573" s="24" t="s">
        <v>84</v>
      </c>
      <c r="AY573" s="24" t="s">
        <v>128</v>
      </c>
      <c r="BE573" s="204">
        <f t="shared" si="4"/>
        <v>0</v>
      </c>
      <c r="BF573" s="204">
        <f t="shared" si="5"/>
        <v>0</v>
      </c>
      <c r="BG573" s="204">
        <f t="shared" si="6"/>
        <v>0</v>
      </c>
      <c r="BH573" s="204">
        <f t="shared" si="7"/>
        <v>0</v>
      </c>
      <c r="BI573" s="204">
        <f t="shared" si="8"/>
        <v>0</v>
      </c>
      <c r="BJ573" s="24" t="s">
        <v>25</v>
      </c>
      <c r="BK573" s="204">
        <f t="shared" si="9"/>
        <v>0</v>
      </c>
      <c r="BL573" s="24" t="s">
        <v>135</v>
      </c>
      <c r="BM573" s="24" t="s">
        <v>1046</v>
      </c>
    </row>
    <row r="574" spans="2:65" s="1" customFormat="1" ht="22.5" customHeight="1">
      <c r="B574" s="41"/>
      <c r="C574" s="193" t="s">
        <v>639</v>
      </c>
      <c r="D574" s="193" t="s">
        <v>130</v>
      </c>
      <c r="E574" s="194" t="s">
        <v>621</v>
      </c>
      <c r="F574" s="195" t="s">
        <v>622</v>
      </c>
      <c r="G574" s="196" t="s">
        <v>442</v>
      </c>
      <c r="H574" s="197">
        <v>41</v>
      </c>
      <c r="I574" s="198"/>
      <c r="J574" s="199">
        <f t="shared" si="0"/>
        <v>0</v>
      </c>
      <c r="K574" s="195" t="s">
        <v>134</v>
      </c>
      <c r="L574" s="61"/>
      <c r="M574" s="200" t="s">
        <v>24</v>
      </c>
      <c r="N574" s="201" t="s">
        <v>46</v>
      </c>
      <c r="O574" s="42"/>
      <c r="P574" s="202">
        <f t="shared" si="1"/>
        <v>0</v>
      </c>
      <c r="Q574" s="202">
        <v>7.0200000000000002E-3</v>
      </c>
      <c r="R574" s="202">
        <f t="shared" si="2"/>
        <v>0.28782000000000002</v>
      </c>
      <c r="S574" s="202">
        <v>0</v>
      </c>
      <c r="T574" s="203">
        <f t="shared" si="3"/>
        <v>0</v>
      </c>
      <c r="AR574" s="24" t="s">
        <v>135</v>
      </c>
      <c r="AT574" s="24" t="s">
        <v>130</v>
      </c>
      <c r="AU574" s="24" t="s">
        <v>84</v>
      </c>
      <c r="AY574" s="24" t="s">
        <v>128</v>
      </c>
      <c r="BE574" s="204">
        <f t="shared" si="4"/>
        <v>0</v>
      </c>
      <c r="BF574" s="204">
        <f t="shared" si="5"/>
        <v>0</v>
      </c>
      <c r="BG574" s="204">
        <f t="shared" si="6"/>
        <v>0</v>
      </c>
      <c r="BH574" s="204">
        <f t="shared" si="7"/>
        <v>0</v>
      </c>
      <c r="BI574" s="204">
        <f t="shared" si="8"/>
        <v>0</v>
      </c>
      <c r="BJ574" s="24" t="s">
        <v>25</v>
      </c>
      <c r="BK574" s="204">
        <f t="shared" si="9"/>
        <v>0</v>
      </c>
      <c r="BL574" s="24" t="s">
        <v>135</v>
      </c>
      <c r="BM574" s="24" t="s">
        <v>1047</v>
      </c>
    </row>
    <row r="575" spans="2:65" s="1" customFormat="1" ht="40.5">
      <c r="B575" s="41"/>
      <c r="C575" s="63"/>
      <c r="D575" s="221" t="s">
        <v>137</v>
      </c>
      <c r="E575" s="63"/>
      <c r="F575" s="256" t="s">
        <v>624</v>
      </c>
      <c r="G575" s="63"/>
      <c r="H575" s="63"/>
      <c r="I575" s="163"/>
      <c r="J575" s="63"/>
      <c r="K575" s="63"/>
      <c r="L575" s="61"/>
      <c r="M575" s="207"/>
      <c r="N575" s="42"/>
      <c r="O575" s="42"/>
      <c r="P575" s="42"/>
      <c r="Q575" s="42"/>
      <c r="R575" s="42"/>
      <c r="S575" s="42"/>
      <c r="T575" s="78"/>
      <c r="AT575" s="24" t="s">
        <v>137</v>
      </c>
      <c r="AU575" s="24" t="s">
        <v>84</v>
      </c>
    </row>
    <row r="576" spans="2:65" s="1" customFormat="1" ht="31.5" customHeight="1">
      <c r="B576" s="41"/>
      <c r="C576" s="257" t="s">
        <v>643</v>
      </c>
      <c r="D576" s="257" t="s">
        <v>407</v>
      </c>
      <c r="E576" s="258" t="s">
        <v>626</v>
      </c>
      <c r="F576" s="259" t="s">
        <v>627</v>
      </c>
      <c r="G576" s="260" t="s">
        <v>442</v>
      </c>
      <c r="H576" s="261">
        <v>41</v>
      </c>
      <c r="I576" s="262"/>
      <c r="J576" s="263">
        <f>ROUND(I576*H576,2)</f>
        <v>0</v>
      </c>
      <c r="K576" s="259" t="s">
        <v>134</v>
      </c>
      <c r="L576" s="264"/>
      <c r="M576" s="265" t="s">
        <v>24</v>
      </c>
      <c r="N576" s="266" t="s">
        <v>46</v>
      </c>
      <c r="O576" s="42"/>
      <c r="P576" s="202">
        <f>O576*H576</f>
        <v>0</v>
      </c>
      <c r="Q576" s="202">
        <v>5.4600000000000003E-2</v>
      </c>
      <c r="R576" s="202">
        <f>Q576*H576</f>
        <v>2.2385999999999999</v>
      </c>
      <c r="S576" s="202">
        <v>0</v>
      </c>
      <c r="T576" s="203">
        <f>S576*H576</f>
        <v>0</v>
      </c>
      <c r="AR576" s="24" t="s">
        <v>190</v>
      </c>
      <c r="AT576" s="24" t="s">
        <v>407</v>
      </c>
      <c r="AU576" s="24" t="s">
        <v>84</v>
      </c>
      <c r="AY576" s="24" t="s">
        <v>128</v>
      </c>
      <c r="BE576" s="204">
        <f>IF(N576="základní",J576,0)</f>
        <v>0</v>
      </c>
      <c r="BF576" s="204">
        <f>IF(N576="snížená",J576,0)</f>
        <v>0</v>
      </c>
      <c r="BG576" s="204">
        <f>IF(N576="zákl. přenesená",J576,0)</f>
        <v>0</v>
      </c>
      <c r="BH576" s="204">
        <f>IF(N576="sníž. přenesená",J576,0)</f>
        <v>0</v>
      </c>
      <c r="BI576" s="204">
        <f>IF(N576="nulová",J576,0)</f>
        <v>0</v>
      </c>
      <c r="BJ576" s="24" t="s">
        <v>25</v>
      </c>
      <c r="BK576" s="204">
        <f>ROUND(I576*H576,2)</f>
        <v>0</v>
      </c>
      <c r="BL576" s="24" t="s">
        <v>135</v>
      </c>
      <c r="BM576" s="24" t="s">
        <v>1048</v>
      </c>
    </row>
    <row r="577" spans="2:65" s="1" customFormat="1" ht="22.5" customHeight="1">
      <c r="B577" s="41"/>
      <c r="C577" s="193" t="s">
        <v>649</v>
      </c>
      <c r="D577" s="193" t="s">
        <v>130</v>
      </c>
      <c r="E577" s="194" t="s">
        <v>630</v>
      </c>
      <c r="F577" s="195" t="s">
        <v>1049</v>
      </c>
      <c r="G577" s="196" t="s">
        <v>442</v>
      </c>
      <c r="H577" s="197">
        <v>63</v>
      </c>
      <c r="I577" s="198"/>
      <c r="J577" s="199">
        <f>ROUND(I577*H577,2)</f>
        <v>0</v>
      </c>
      <c r="K577" s="195" t="s">
        <v>24</v>
      </c>
      <c r="L577" s="61"/>
      <c r="M577" s="200" t="s">
        <v>24</v>
      </c>
      <c r="N577" s="201" t="s">
        <v>46</v>
      </c>
      <c r="O577" s="42"/>
      <c r="P577" s="202">
        <f>O577*H577</f>
        <v>0</v>
      </c>
      <c r="Q577" s="202">
        <v>1E-4</v>
      </c>
      <c r="R577" s="202">
        <f>Q577*H577</f>
        <v>6.3E-3</v>
      </c>
      <c r="S577" s="202">
        <v>0</v>
      </c>
      <c r="T577" s="203">
        <f>S577*H577</f>
        <v>0</v>
      </c>
      <c r="AR577" s="24" t="s">
        <v>135</v>
      </c>
      <c r="AT577" s="24" t="s">
        <v>130</v>
      </c>
      <c r="AU577" s="24" t="s">
        <v>84</v>
      </c>
      <c r="AY577" s="24" t="s">
        <v>128</v>
      </c>
      <c r="BE577" s="204">
        <f>IF(N577="základní",J577,0)</f>
        <v>0</v>
      </c>
      <c r="BF577" s="204">
        <f>IF(N577="snížená",J577,0)</f>
        <v>0</v>
      </c>
      <c r="BG577" s="204">
        <f>IF(N577="zákl. přenesená",J577,0)</f>
        <v>0</v>
      </c>
      <c r="BH577" s="204">
        <f>IF(N577="sníž. přenesená",J577,0)</f>
        <v>0</v>
      </c>
      <c r="BI577" s="204">
        <f>IF(N577="nulová",J577,0)</f>
        <v>0</v>
      </c>
      <c r="BJ577" s="24" t="s">
        <v>25</v>
      </c>
      <c r="BK577" s="204">
        <f>ROUND(I577*H577,2)</f>
        <v>0</v>
      </c>
      <c r="BL577" s="24" t="s">
        <v>135</v>
      </c>
      <c r="BM577" s="24" t="s">
        <v>1050</v>
      </c>
    </row>
    <row r="578" spans="2:65" s="1" customFormat="1" ht="27">
      <c r="B578" s="41"/>
      <c r="C578" s="63"/>
      <c r="D578" s="205" t="s">
        <v>139</v>
      </c>
      <c r="E578" s="63"/>
      <c r="F578" s="206" t="s">
        <v>633</v>
      </c>
      <c r="G578" s="63"/>
      <c r="H578" s="63"/>
      <c r="I578" s="163"/>
      <c r="J578" s="63"/>
      <c r="K578" s="63"/>
      <c r="L578" s="61"/>
      <c r="M578" s="207"/>
      <c r="N578" s="42"/>
      <c r="O578" s="42"/>
      <c r="P578" s="42"/>
      <c r="Q578" s="42"/>
      <c r="R578" s="42"/>
      <c r="S578" s="42"/>
      <c r="T578" s="78"/>
      <c r="AT578" s="24" t="s">
        <v>139</v>
      </c>
      <c r="AU578" s="24" t="s">
        <v>84</v>
      </c>
    </row>
    <row r="579" spans="2:65" s="12" customFormat="1" ht="13.5">
      <c r="B579" s="219"/>
      <c r="C579" s="220"/>
      <c r="D579" s="221" t="s">
        <v>141</v>
      </c>
      <c r="E579" s="222" t="s">
        <v>24</v>
      </c>
      <c r="F579" s="223" t="s">
        <v>1051</v>
      </c>
      <c r="G579" s="220"/>
      <c r="H579" s="224">
        <v>63</v>
      </c>
      <c r="I579" s="225"/>
      <c r="J579" s="220"/>
      <c r="K579" s="220"/>
      <c r="L579" s="226"/>
      <c r="M579" s="227"/>
      <c r="N579" s="228"/>
      <c r="O579" s="228"/>
      <c r="P579" s="228"/>
      <c r="Q579" s="228"/>
      <c r="R579" s="228"/>
      <c r="S579" s="228"/>
      <c r="T579" s="229"/>
      <c r="AT579" s="230" t="s">
        <v>141</v>
      </c>
      <c r="AU579" s="230" t="s">
        <v>84</v>
      </c>
      <c r="AV579" s="12" t="s">
        <v>84</v>
      </c>
      <c r="AW579" s="12" t="s">
        <v>143</v>
      </c>
      <c r="AX579" s="12" t="s">
        <v>25</v>
      </c>
      <c r="AY579" s="230" t="s">
        <v>128</v>
      </c>
    </row>
    <row r="580" spans="2:65" s="1" customFormat="1" ht="22.5" customHeight="1">
      <c r="B580" s="41"/>
      <c r="C580" s="193" t="s">
        <v>655</v>
      </c>
      <c r="D580" s="193" t="s">
        <v>130</v>
      </c>
      <c r="E580" s="194" t="s">
        <v>635</v>
      </c>
      <c r="F580" s="195" t="s">
        <v>636</v>
      </c>
      <c r="G580" s="196" t="s">
        <v>442</v>
      </c>
      <c r="H580" s="197">
        <v>4</v>
      </c>
      <c r="I580" s="198"/>
      <c r="J580" s="199">
        <f>ROUND(I580*H580,2)</f>
        <v>0</v>
      </c>
      <c r="K580" s="195" t="s">
        <v>134</v>
      </c>
      <c r="L580" s="61"/>
      <c r="M580" s="200" t="s">
        <v>24</v>
      </c>
      <c r="N580" s="201" t="s">
        <v>46</v>
      </c>
      <c r="O580" s="42"/>
      <c r="P580" s="202">
        <f>O580*H580</f>
        <v>0</v>
      </c>
      <c r="Q580" s="202">
        <v>1.14E-3</v>
      </c>
      <c r="R580" s="202">
        <f>Q580*H580</f>
        <v>4.5599999999999998E-3</v>
      </c>
      <c r="S580" s="202">
        <v>0</v>
      </c>
      <c r="T580" s="203">
        <f>S580*H580</f>
        <v>0</v>
      </c>
      <c r="AR580" s="24" t="s">
        <v>135</v>
      </c>
      <c r="AT580" s="24" t="s">
        <v>130</v>
      </c>
      <c r="AU580" s="24" t="s">
        <v>84</v>
      </c>
      <c r="AY580" s="24" t="s">
        <v>128</v>
      </c>
      <c r="BE580" s="204">
        <f>IF(N580="základní",J580,0)</f>
        <v>0</v>
      </c>
      <c r="BF580" s="204">
        <f>IF(N580="snížená",J580,0)</f>
        <v>0</v>
      </c>
      <c r="BG580" s="204">
        <f>IF(N580="zákl. přenesená",J580,0)</f>
        <v>0</v>
      </c>
      <c r="BH580" s="204">
        <f>IF(N580="sníž. přenesená",J580,0)</f>
        <v>0</v>
      </c>
      <c r="BI580" s="204">
        <f>IF(N580="nulová",J580,0)</f>
        <v>0</v>
      </c>
      <c r="BJ580" s="24" t="s">
        <v>25</v>
      </c>
      <c r="BK580" s="204">
        <f>ROUND(I580*H580,2)</f>
        <v>0</v>
      </c>
      <c r="BL580" s="24" t="s">
        <v>135</v>
      </c>
      <c r="BM580" s="24" t="s">
        <v>1052</v>
      </c>
    </row>
    <row r="581" spans="2:65" s="1" customFormat="1" ht="27">
      <c r="B581" s="41"/>
      <c r="C581" s="63"/>
      <c r="D581" s="221" t="s">
        <v>137</v>
      </c>
      <c r="E581" s="63"/>
      <c r="F581" s="256" t="s">
        <v>638</v>
      </c>
      <c r="G581" s="63"/>
      <c r="H581" s="63"/>
      <c r="I581" s="163"/>
      <c r="J581" s="63"/>
      <c r="K581" s="63"/>
      <c r="L581" s="61"/>
      <c r="M581" s="207"/>
      <c r="N581" s="42"/>
      <c r="O581" s="42"/>
      <c r="P581" s="42"/>
      <c r="Q581" s="42"/>
      <c r="R581" s="42"/>
      <c r="S581" s="42"/>
      <c r="T581" s="78"/>
      <c r="AT581" s="24" t="s">
        <v>137</v>
      </c>
      <c r="AU581" s="24" t="s">
        <v>84</v>
      </c>
    </row>
    <row r="582" spans="2:65" s="1" customFormat="1" ht="22.5" customHeight="1">
      <c r="B582" s="41"/>
      <c r="C582" s="193" t="s">
        <v>663</v>
      </c>
      <c r="D582" s="193" t="s">
        <v>130</v>
      </c>
      <c r="E582" s="194" t="s">
        <v>640</v>
      </c>
      <c r="F582" s="195" t="s">
        <v>641</v>
      </c>
      <c r="G582" s="196" t="s">
        <v>172</v>
      </c>
      <c r="H582" s="197">
        <v>29.5</v>
      </c>
      <c r="I582" s="198"/>
      <c r="J582" s="199">
        <f>ROUND(I582*H582,2)</f>
        <v>0</v>
      </c>
      <c r="K582" s="195" t="s">
        <v>134</v>
      </c>
      <c r="L582" s="61"/>
      <c r="M582" s="200" t="s">
        <v>24</v>
      </c>
      <c r="N582" s="201" t="s">
        <v>46</v>
      </c>
      <c r="O582" s="42"/>
      <c r="P582" s="202">
        <f>O582*H582</f>
        <v>0</v>
      </c>
      <c r="Q582" s="202">
        <v>7.1000000000000002E-4</v>
      </c>
      <c r="R582" s="202">
        <f>Q582*H582</f>
        <v>2.0945000000000002E-2</v>
      </c>
      <c r="S582" s="202">
        <v>0</v>
      </c>
      <c r="T582" s="203">
        <f>S582*H582</f>
        <v>0</v>
      </c>
      <c r="AR582" s="24" t="s">
        <v>135</v>
      </c>
      <c r="AT582" s="24" t="s">
        <v>130</v>
      </c>
      <c r="AU582" s="24" t="s">
        <v>84</v>
      </c>
      <c r="AY582" s="24" t="s">
        <v>128</v>
      </c>
      <c r="BE582" s="204">
        <f>IF(N582="základní",J582,0)</f>
        <v>0</v>
      </c>
      <c r="BF582" s="204">
        <f>IF(N582="snížená",J582,0)</f>
        <v>0</v>
      </c>
      <c r="BG582" s="204">
        <f>IF(N582="zákl. přenesená",J582,0)</f>
        <v>0</v>
      </c>
      <c r="BH582" s="204">
        <f>IF(N582="sníž. přenesená",J582,0)</f>
        <v>0</v>
      </c>
      <c r="BI582" s="204">
        <f>IF(N582="nulová",J582,0)</f>
        <v>0</v>
      </c>
      <c r="BJ582" s="24" t="s">
        <v>25</v>
      </c>
      <c r="BK582" s="204">
        <f>ROUND(I582*H582,2)</f>
        <v>0</v>
      </c>
      <c r="BL582" s="24" t="s">
        <v>135</v>
      </c>
      <c r="BM582" s="24" t="s">
        <v>1053</v>
      </c>
    </row>
    <row r="583" spans="2:65" s="12" customFormat="1" ht="13.5">
      <c r="B583" s="219"/>
      <c r="C583" s="220"/>
      <c r="D583" s="205" t="s">
        <v>141</v>
      </c>
      <c r="E583" s="231" t="s">
        <v>24</v>
      </c>
      <c r="F583" s="232" t="s">
        <v>839</v>
      </c>
      <c r="G583" s="220"/>
      <c r="H583" s="233">
        <v>18.5</v>
      </c>
      <c r="I583" s="225"/>
      <c r="J583" s="220"/>
      <c r="K583" s="220"/>
      <c r="L583" s="226"/>
      <c r="M583" s="227"/>
      <c r="N583" s="228"/>
      <c r="O583" s="228"/>
      <c r="P583" s="228"/>
      <c r="Q583" s="228"/>
      <c r="R583" s="228"/>
      <c r="S583" s="228"/>
      <c r="T583" s="229"/>
      <c r="AT583" s="230" t="s">
        <v>141</v>
      </c>
      <c r="AU583" s="230" t="s">
        <v>84</v>
      </c>
      <c r="AV583" s="12" t="s">
        <v>84</v>
      </c>
      <c r="AW583" s="12" t="s">
        <v>143</v>
      </c>
      <c r="AX583" s="12" t="s">
        <v>75</v>
      </c>
      <c r="AY583" s="230" t="s">
        <v>128</v>
      </c>
    </row>
    <row r="584" spans="2:65" s="12" customFormat="1" ht="13.5">
      <c r="B584" s="219"/>
      <c r="C584" s="220"/>
      <c r="D584" s="205" t="s">
        <v>141</v>
      </c>
      <c r="E584" s="231" t="s">
        <v>24</v>
      </c>
      <c r="F584" s="232" t="s">
        <v>840</v>
      </c>
      <c r="G584" s="220"/>
      <c r="H584" s="233">
        <v>11</v>
      </c>
      <c r="I584" s="225"/>
      <c r="J584" s="220"/>
      <c r="K584" s="220"/>
      <c r="L584" s="226"/>
      <c r="M584" s="227"/>
      <c r="N584" s="228"/>
      <c r="O584" s="228"/>
      <c r="P584" s="228"/>
      <c r="Q584" s="228"/>
      <c r="R584" s="228"/>
      <c r="S584" s="228"/>
      <c r="T584" s="229"/>
      <c r="AT584" s="230" t="s">
        <v>141</v>
      </c>
      <c r="AU584" s="230" t="s">
        <v>84</v>
      </c>
      <c r="AV584" s="12" t="s">
        <v>84</v>
      </c>
      <c r="AW584" s="12" t="s">
        <v>143</v>
      </c>
      <c r="AX584" s="12" t="s">
        <v>75</v>
      </c>
      <c r="AY584" s="230" t="s">
        <v>128</v>
      </c>
    </row>
    <row r="585" spans="2:65" s="13" customFormat="1" ht="13.5">
      <c r="B585" s="234"/>
      <c r="C585" s="235"/>
      <c r="D585" s="221" t="s">
        <v>141</v>
      </c>
      <c r="E585" s="236" t="s">
        <v>24</v>
      </c>
      <c r="F585" s="237" t="s">
        <v>153</v>
      </c>
      <c r="G585" s="235"/>
      <c r="H585" s="238">
        <v>29.5</v>
      </c>
      <c r="I585" s="239"/>
      <c r="J585" s="235"/>
      <c r="K585" s="235"/>
      <c r="L585" s="240"/>
      <c r="M585" s="241"/>
      <c r="N585" s="242"/>
      <c r="O585" s="242"/>
      <c r="P585" s="242"/>
      <c r="Q585" s="242"/>
      <c r="R585" s="242"/>
      <c r="S585" s="242"/>
      <c r="T585" s="243"/>
      <c r="AT585" s="244" t="s">
        <v>141</v>
      </c>
      <c r="AU585" s="244" t="s">
        <v>84</v>
      </c>
      <c r="AV585" s="13" t="s">
        <v>135</v>
      </c>
      <c r="AW585" s="13" t="s">
        <v>143</v>
      </c>
      <c r="AX585" s="13" t="s">
        <v>25</v>
      </c>
      <c r="AY585" s="244" t="s">
        <v>128</v>
      </c>
    </row>
    <row r="586" spans="2:65" s="1" customFormat="1" ht="44.25" customHeight="1">
      <c r="B586" s="41"/>
      <c r="C586" s="257" t="s">
        <v>668</v>
      </c>
      <c r="D586" s="257" t="s">
        <v>407</v>
      </c>
      <c r="E586" s="258" t="s">
        <v>644</v>
      </c>
      <c r="F586" s="259" t="s">
        <v>645</v>
      </c>
      <c r="G586" s="260" t="s">
        <v>172</v>
      </c>
      <c r="H586" s="261">
        <v>29.5</v>
      </c>
      <c r="I586" s="262"/>
      <c r="J586" s="263">
        <f>ROUND(I586*H586,2)</f>
        <v>0</v>
      </c>
      <c r="K586" s="259" t="s">
        <v>24</v>
      </c>
      <c r="L586" s="264"/>
      <c r="M586" s="265" t="s">
        <v>24</v>
      </c>
      <c r="N586" s="266" t="s">
        <v>46</v>
      </c>
      <c r="O586" s="42"/>
      <c r="P586" s="202">
        <f>O586*H586</f>
        <v>0</v>
      </c>
      <c r="Q586" s="202">
        <v>9.0499999999999997E-2</v>
      </c>
      <c r="R586" s="202">
        <f>Q586*H586</f>
        <v>2.6697500000000001</v>
      </c>
      <c r="S586" s="202">
        <v>0</v>
      </c>
      <c r="T586" s="203">
        <f>S586*H586</f>
        <v>0</v>
      </c>
      <c r="AR586" s="24" t="s">
        <v>190</v>
      </c>
      <c r="AT586" s="24" t="s">
        <v>407</v>
      </c>
      <c r="AU586" s="24" t="s">
        <v>84</v>
      </c>
      <c r="AY586" s="24" t="s">
        <v>128</v>
      </c>
      <c r="BE586" s="204">
        <f>IF(N586="základní",J586,0)</f>
        <v>0</v>
      </c>
      <c r="BF586" s="204">
        <f>IF(N586="snížená",J586,0)</f>
        <v>0</v>
      </c>
      <c r="BG586" s="204">
        <f>IF(N586="zákl. přenesená",J586,0)</f>
        <v>0</v>
      </c>
      <c r="BH586" s="204">
        <f>IF(N586="sníž. přenesená",J586,0)</f>
        <v>0</v>
      </c>
      <c r="BI586" s="204">
        <f>IF(N586="nulová",J586,0)</f>
        <v>0</v>
      </c>
      <c r="BJ586" s="24" t="s">
        <v>25</v>
      </c>
      <c r="BK586" s="204">
        <f>ROUND(I586*H586,2)</f>
        <v>0</v>
      </c>
      <c r="BL586" s="24" t="s">
        <v>135</v>
      </c>
      <c r="BM586" s="24" t="s">
        <v>1054</v>
      </c>
    </row>
    <row r="587" spans="2:65" s="1" customFormat="1" ht="27">
      <c r="B587" s="41"/>
      <c r="C587" s="63"/>
      <c r="D587" s="205" t="s">
        <v>139</v>
      </c>
      <c r="E587" s="63"/>
      <c r="F587" s="206" t="s">
        <v>647</v>
      </c>
      <c r="G587" s="63"/>
      <c r="H587" s="63"/>
      <c r="I587" s="163"/>
      <c r="J587" s="63"/>
      <c r="K587" s="63"/>
      <c r="L587" s="61"/>
      <c r="M587" s="207"/>
      <c r="N587" s="42"/>
      <c r="O587" s="42"/>
      <c r="P587" s="42"/>
      <c r="Q587" s="42"/>
      <c r="R587" s="42"/>
      <c r="S587" s="42"/>
      <c r="T587" s="78"/>
      <c r="AT587" s="24" t="s">
        <v>139</v>
      </c>
      <c r="AU587" s="24" t="s">
        <v>84</v>
      </c>
    </row>
    <row r="588" spans="2:65" s="10" customFormat="1" ht="29.85" customHeight="1">
      <c r="B588" s="176"/>
      <c r="C588" s="177"/>
      <c r="D588" s="190" t="s">
        <v>74</v>
      </c>
      <c r="E588" s="191" t="s">
        <v>199</v>
      </c>
      <c r="F588" s="191" t="s">
        <v>648</v>
      </c>
      <c r="G588" s="177"/>
      <c r="H588" s="177"/>
      <c r="I588" s="180"/>
      <c r="J588" s="192">
        <f>BK588</f>
        <v>0</v>
      </c>
      <c r="K588" s="177"/>
      <c r="L588" s="182"/>
      <c r="M588" s="183"/>
      <c r="N588" s="184"/>
      <c r="O588" s="184"/>
      <c r="P588" s="185">
        <f>SUM(P589:P600)</f>
        <v>0</v>
      </c>
      <c r="Q588" s="184"/>
      <c r="R588" s="185">
        <f>SUM(R589:R600)</f>
        <v>0</v>
      </c>
      <c r="S588" s="184"/>
      <c r="T588" s="186">
        <f>SUM(T589:T600)</f>
        <v>0</v>
      </c>
      <c r="AR588" s="187" t="s">
        <v>25</v>
      </c>
      <c r="AT588" s="188" t="s">
        <v>74</v>
      </c>
      <c r="AU588" s="188" t="s">
        <v>25</v>
      </c>
      <c r="AY588" s="187" t="s">
        <v>128</v>
      </c>
      <c r="BK588" s="189">
        <f>SUM(BK589:BK600)</f>
        <v>0</v>
      </c>
    </row>
    <row r="589" spans="2:65" s="1" customFormat="1" ht="22.5" customHeight="1">
      <c r="B589" s="41"/>
      <c r="C589" s="193" t="s">
        <v>674</v>
      </c>
      <c r="D589" s="193" t="s">
        <v>130</v>
      </c>
      <c r="E589" s="194" t="s">
        <v>656</v>
      </c>
      <c r="F589" s="195" t="s">
        <v>657</v>
      </c>
      <c r="G589" s="196" t="s">
        <v>172</v>
      </c>
      <c r="H589" s="197">
        <v>2403.6</v>
      </c>
      <c r="I589" s="198"/>
      <c r="J589" s="199">
        <f>ROUND(I589*H589,2)</f>
        <v>0</v>
      </c>
      <c r="K589" s="195" t="s">
        <v>134</v>
      </c>
      <c r="L589" s="61"/>
      <c r="M589" s="200" t="s">
        <v>24</v>
      </c>
      <c r="N589" s="201" t="s">
        <v>46</v>
      </c>
      <c r="O589" s="42"/>
      <c r="P589" s="202">
        <f>O589*H589</f>
        <v>0</v>
      </c>
      <c r="Q589" s="202">
        <v>0</v>
      </c>
      <c r="R589" s="202">
        <f>Q589*H589</f>
        <v>0</v>
      </c>
      <c r="S589" s="202">
        <v>0</v>
      </c>
      <c r="T589" s="203">
        <f>S589*H589</f>
        <v>0</v>
      </c>
      <c r="AR589" s="24" t="s">
        <v>135</v>
      </c>
      <c r="AT589" s="24" t="s">
        <v>130</v>
      </c>
      <c r="AU589" s="24" t="s">
        <v>84</v>
      </c>
      <c r="AY589" s="24" t="s">
        <v>128</v>
      </c>
      <c r="BE589" s="204">
        <f>IF(N589="základní",J589,0)</f>
        <v>0</v>
      </c>
      <c r="BF589" s="204">
        <f>IF(N589="snížená",J589,0)</f>
        <v>0</v>
      </c>
      <c r="BG589" s="204">
        <f>IF(N589="zákl. přenesená",J589,0)</f>
        <v>0</v>
      </c>
      <c r="BH589" s="204">
        <f>IF(N589="sníž. přenesená",J589,0)</f>
        <v>0</v>
      </c>
      <c r="BI589" s="204">
        <f>IF(N589="nulová",J589,0)</f>
        <v>0</v>
      </c>
      <c r="BJ589" s="24" t="s">
        <v>25</v>
      </c>
      <c r="BK589" s="204">
        <f>ROUND(I589*H589,2)</f>
        <v>0</v>
      </c>
      <c r="BL589" s="24" t="s">
        <v>135</v>
      </c>
      <c r="BM589" s="24" t="s">
        <v>1055</v>
      </c>
    </row>
    <row r="590" spans="2:65" s="1" customFormat="1" ht="27">
      <c r="B590" s="41"/>
      <c r="C590" s="63"/>
      <c r="D590" s="205" t="s">
        <v>137</v>
      </c>
      <c r="E590" s="63"/>
      <c r="F590" s="206" t="s">
        <v>659</v>
      </c>
      <c r="G590" s="63"/>
      <c r="H590" s="63"/>
      <c r="I590" s="163"/>
      <c r="J590" s="63"/>
      <c r="K590" s="63"/>
      <c r="L590" s="61"/>
      <c r="M590" s="207"/>
      <c r="N590" s="42"/>
      <c r="O590" s="42"/>
      <c r="P590" s="42"/>
      <c r="Q590" s="42"/>
      <c r="R590" s="42"/>
      <c r="S590" s="42"/>
      <c r="T590" s="78"/>
      <c r="AT590" s="24" t="s">
        <v>137</v>
      </c>
      <c r="AU590" s="24" t="s">
        <v>84</v>
      </c>
    </row>
    <row r="591" spans="2:65" s="12" customFormat="1" ht="13.5">
      <c r="B591" s="219"/>
      <c r="C591" s="220"/>
      <c r="D591" s="205" t="s">
        <v>141</v>
      </c>
      <c r="E591" s="231" t="s">
        <v>24</v>
      </c>
      <c r="F591" s="232" t="s">
        <v>1056</v>
      </c>
      <c r="G591" s="220"/>
      <c r="H591" s="233">
        <v>831.2</v>
      </c>
      <c r="I591" s="225"/>
      <c r="J591" s="220"/>
      <c r="K591" s="220"/>
      <c r="L591" s="226"/>
      <c r="M591" s="227"/>
      <c r="N591" s="228"/>
      <c r="O591" s="228"/>
      <c r="P591" s="228"/>
      <c r="Q591" s="228"/>
      <c r="R591" s="228"/>
      <c r="S591" s="228"/>
      <c r="T591" s="229"/>
      <c r="AT591" s="230" t="s">
        <v>141</v>
      </c>
      <c r="AU591" s="230" t="s">
        <v>84</v>
      </c>
      <c r="AV591" s="12" t="s">
        <v>84</v>
      </c>
      <c r="AW591" s="12" t="s">
        <v>143</v>
      </c>
      <c r="AX591" s="12" t="s">
        <v>75</v>
      </c>
      <c r="AY591" s="230" t="s">
        <v>128</v>
      </c>
    </row>
    <row r="592" spans="2:65" s="12" customFormat="1" ht="13.5">
      <c r="B592" s="219"/>
      <c r="C592" s="220"/>
      <c r="D592" s="205" t="s">
        <v>141</v>
      </c>
      <c r="E592" s="231" t="s">
        <v>24</v>
      </c>
      <c r="F592" s="232" t="s">
        <v>1057</v>
      </c>
      <c r="G592" s="220"/>
      <c r="H592" s="233">
        <v>183.8</v>
      </c>
      <c r="I592" s="225"/>
      <c r="J592" s="220"/>
      <c r="K592" s="220"/>
      <c r="L592" s="226"/>
      <c r="M592" s="227"/>
      <c r="N592" s="228"/>
      <c r="O592" s="228"/>
      <c r="P592" s="228"/>
      <c r="Q592" s="228"/>
      <c r="R592" s="228"/>
      <c r="S592" s="228"/>
      <c r="T592" s="229"/>
      <c r="AT592" s="230" t="s">
        <v>141</v>
      </c>
      <c r="AU592" s="230" t="s">
        <v>84</v>
      </c>
      <c r="AV592" s="12" t="s">
        <v>84</v>
      </c>
      <c r="AW592" s="12" t="s">
        <v>143</v>
      </c>
      <c r="AX592" s="12" t="s">
        <v>75</v>
      </c>
      <c r="AY592" s="230" t="s">
        <v>128</v>
      </c>
    </row>
    <row r="593" spans="2:65" s="12" customFormat="1" ht="13.5">
      <c r="B593" s="219"/>
      <c r="C593" s="220"/>
      <c r="D593" s="205" t="s">
        <v>141</v>
      </c>
      <c r="E593" s="231" t="s">
        <v>24</v>
      </c>
      <c r="F593" s="232" t="s">
        <v>1058</v>
      </c>
      <c r="G593" s="220"/>
      <c r="H593" s="233">
        <v>66.8</v>
      </c>
      <c r="I593" s="225"/>
      <c r="J593" s="220"/>
      <c r="K593" s="220"/>
      <c r="L593" s="226"/>
      <c r="M593" s="227"/>
      <c r="N593" s="228"/>
      <c r="O593" s="228"/>
      <c r="P593" s="228"/>
      <c r="Q593" s="228"/>
      <c r="R593" s="228"/>
      <c r="S593" s="228"/>
      <c r="T593" s="229"/>
      <c r="AT593" s="230" t="s">
        <v>141</v>
      </c>
      <c r="AU593" s="230" t="s">
        <v>84</v>
      </c>
      <c r="AV593" s="12" t="s">
        <v>84</v>
      </c>
      <c r="AW593" s="12" t="s">
        <v>143</v>
      </c>
      <c r="AX593" s="12" t="s">
        <v>75</v>
      </c>
      <c r="AY593" s="230" t="s">
        <v>128</v>
      </c>
    </row>
    <row r="594" spans="2:65" s="12" customFormat="1" ht="13.5">
      <c r="B594" s="219"/>
      <c r="C594" s="220"/>
      <c r="D594" s="205" t="s">
        <v>141</v>
      </c>
      <c r="E594" s="231" t="s">
        <v>24</v>
      </c>
      <c r="F594" s="232" t="s">
        <v>1059</v>
      </c>
      <c r="G594" s="220"/>
      <c r="H594" s="233">
        <v>311.39999999999998</v>
      </c>
      <c r="I594" s="225"/>
      <c r="J594" s="220"/>
      <c r="K594" s="220"/>
      <c r="L594" s="226"/>
      <c r="M594" s="227"/>
      <c r="N594" s="228"/>
      <c r="O594" s="228"/>
      <c r="P594" s="228"/>
      <c r="Q594" s="228"/>
      <c r="R594" s="228"/>
      <c r="S594" s="228"/>
      <c r="T594" s="229"/>
      <c r="AT594" s="230" t="s">
        <v>141</v>
      </c>
      <c r="AU594" s="230" t="s">
        <v>84</v>
      </c>
      <c r="AV594" s="12" t="s">
        <v>84</v>
      </c>
      <c r="AW594" s="12" t="s">
        <v>143</v>
      </c>
      <c r="AX594" s="12" t="s">
        <v>75</v>
      </c>
      <c r="AY594" s="230" t="s">
        <v>128</v>
      </c>
    </row>
    <row r="595" spans="2:65" s="12" customFormat="1" ht="13.5">
      <c r="B595" s="219"/>
      <c r="C595" s="220"/>
      <c r="D595" s="205" t="s">
        <v>141</v>
      </c>
      <c r="E595" s="231" t="s">
        <v>24</v>
      </c>
      <c r="F595" s="232" t="s">
        <v>1060</v>
      </c>
      <c r="G595" s="220"/>
      <c r="H595" s="233">
        <v>432.8</v>
      </c>
      <c r="I595" s="225"/>
      <c r="J595" s="220"/>
      <c r="K595" s="220"/>
      <c r="L595" s="226"/>
      <c r="M595" s="227"/>
      <c r="N595" s="228"/>
      <c r="O595" s="228"/>
      <c r="P595" s="228"/>
      <c r="Q595" s="228"/>
      <c r="R595" s="228"/>
      <c r="S595" s="228"/>
      <c r="T595" s="229"/>
      <c r="AT595" s="230" t="s">
        <v>141</v>
      </c>
      <c r="AU595" s="230" t="s">
        <v>84</v>
      </c>
      <c r="AV595" s="12" t="s">
        <v>84</v>
      </c>
      <c r="AW595" s="12" t="s">
        <v>143</v>
      </c>
      <c r="AX595" s="12" t="s">
        <v>75</v>
      </c>
      <c r="AY595" s="230" t="s">
        <v>128</v>
      </c>
    </row>
    <row r="596" spans="2:65" s="12" customFormat="1" ht="13.5">
      <c r="B596" s="219"/>
      <c r="C596" s="220"/>
      <c r="D596" s="205" t="s">
        <v>141</v>
      </c>
      <c r="E596" s="231" t="s">
        <v>24</v>
      </c>
      <c r="F596" s="232" t="s">
        <v>1061</v>
      </c>
      <c r="G596" s="220"/>
      <c r="H596" s="233">
        <v>270.8</v>
      </c>
      <c r="I596" s="225"/>
      <c r="J596" s="220"/>
      <c r="K596" s="220"/>
      <c r="L596" s="226"/>
      <c r="M596" s="227"/>
      <c r="N596" s="228"/>
      <c r="O596" s="228"/>
      <c r="P596" s="228"/>
      <c r="Q596" s="228"/>
      <c r="R596" s="228"/>
      <c r="S596" s="228"/>
      <c r="T596" s="229"/>
      <c r="AT596" s="230" t="s">
        <v>141</v>
      </c>
      <c r="AU596" s="230" t="s">
        <v>84</v>
      </c>
      <c r="AV596" s="12" t="s">
        <v>84</v>
      </c>
      <c r="AW596" s="12" t="s">
        <v>143</v>
      </c>
      <c r="AX596" s="12" t="s">
        <v>75</v>
      </c>
      <c r="AY596" s="230" t="s">
        <v>128</v>
      </c>
    </row>
    <row r="597" spans="2:65" s="12" customFormat="1" ht="13.5">
      <c r="B597" s="219"/>
      <c r="C597" s="220"/>
      <c r="D597" s="205" t="s">
        <v>141</v>
      </c>
      <c r="E597" s="231" t="s">
        <v>24</v>
      </c>
      <c r="F597" s="232" t="s">
        <v>1062</v>
      </c>
      <c r="G597" s="220"/>
      <c r="H597" s="233">
        <v>306.8</v>
      </c>
      <c r="I597" s="225"/>
      <c r="J597" s="220"/>
      <c r="K597" s="220"/>
      <c r="L597" s="226"/>
      <c r="M597" s="227"/>
      <c r="N597" s="228"/>
      <c r="O597" s="228"/>
      <c r="P597" s="228"/>
      <c r="Q597" s="228"/>
      <c r="R597" s="228"/>
      <c r="S597" s="228"/>
      <c r="T597" s="229"/>
      <c r="AT597" s="230" t="s">
        <v>141</v>
      </c>
      <c r="AU597" s="230" t="s">
        <v>84</v>
      </c>
      <c r="AV597" s="12" t="s">
        <v>84</v>
      </c>
      <c r="AW597" s="12" t="s">
        <v>143</v>
      </c>
      <c r="AX597" s="12" t="s">
        <v>75</v>
      </c>
      <c r="AY597" s="230" t="s">
        <v>128</v>
      </c>
    </row>
    <row r="598" spans="2:65" s="13" customFormat="1" ht="13.5">
      <c r="B598" s="234"/>
      <c r="C598" s="235"/>
      <c r="D598" s="221" t="s">
        <v>141</v>
      </c>
      <c r="E598" s="236" t="s">
        <v>24</v>
      </c>
      <c r="F598" s="237" t="s">
        <v>153</v>
      </c>
      <c r="G598" s="235"/>
      <c r="H598" s="238">
        <v>2403.6</v>
      </c>
      <c r="I598" s="239"/>
      <c r="J598" s="235"/>
      <c r="K598" s="235"/>
      <c r="L598" s="240"/>
      <c r="M598" s="241"/>
      <c r="N598" s="242"/>
      <c r="O598" s="242"/>
      <c r="P598" s="242"/>
      <c r="Q598" s="242"/>
      <c r="R598" s="242"/>
      <c r="S598" s="242"/>
      <c r="T598" s="243"/>
      <c r="AT598" s="244" t="s">
        <v>141</v>
      </c>
      <c r="AU598" s="244" t="s">
        <v>84</v>
      </c>
      <c r="AV598" s="13" t="s">
        <v>135</v>
      </c>
      <c r="AW598" s="13" t="s">
        <v>143</v>
      </c>
      <c r="AX598" s="13" t="s">
        <v>25</v>
      </c>
      <c r="AY598" s="244" t="s">
        <v>128</v>
      </c>
    </row>
    <row r="599" spans="2:65" s="1" customFormat="1" ht="44.25" customHeight="1">
      <c r="B599" s="41"/>
      <c r="C599" s="193" t="s">
        <v>679</v>
      </c>
      <c r="D599" s="193" t="s">
        <v>130</v>
      </c>
      <c r="E599" s="194" t="s">
        <v>664</v>
      </c>
      <c r="F599" s="195" t="s">
        <v>665</v>
      </c>
      <c r="G599" s="196" t="s">
        <v>133</v>
      </c>
      <c r="H599" s="197">
        <v>227.7</v>
      </c>
      <c r="I599" s="198"/>
      <c r="J599" s="199">
        <f>ROUND(I599*H599,2)</f>
        <v>0</v>
      </c>
      <c r="K599" s="195" t="s">
        <v>134</v>
      </c>
      <c r="L599" s="61"/>
      <c r="M599" s="200" t="s">
        <v>24</v>
      </c>
      <c r="N599" s="201" t="s">
        <v>46</v>
      </c>
      <c r="O599" s="42"/>
      <c r="P599" s="202">
        <f>O599*H599</f>
        <v>0</v>
      </c>
      <c r="Q599" s="202">
        <v>0</v>
      </c>
      <c r="R599" s="202">
        <f>Q599*H599</f>
        <v>0</v>
      </c>
      <c r="S599" s="202">
        <v>0</v>
      </c>
      <c r="T599" s="203">
        <f>S599*H599</f>
        <v>0</v>
      </c>
      <c r="AR599" s="24" t="s">
        <v>135</v>
      </c>
      <c r="AT599" s="24" t="s">
        <v>130</v>
      </c>
      <c r="AU599" s="24" t="s">
        <v>84</v>
      </c>
      <c r="AY599" s="24" t="s">
        <v>128</v>
      </c>
      <c r="BE599" s="204">
        <f>IF(N599="základní",J599,0)</f>
        <v>0</v>
      </c>
      <c r="BF599" s="204">
        <f>IF(N599="snížená",J599,0)</f>
        <v>0</v>
      </c>
      <c r="BG599" s="204">
        <f>IF(N599="zákl. přenesená",J599,0)</f>
        <v>0</v>
      </c>
      <c r="BH599" s="204">
        <f>IF(N599="sníž. přenesená",J599,0)</f>
        <v>0</v>
      </c>
      <c r="BI599" s="204">
        <f>IF(N599="nulová",J599,0)</f>
        <v>0</v>
      </c>
      <c r="BJ599" s="24" t="s">
        <v>25</v>
      </c>
      <c r="BK599" s="204">
        <f>ROUND(I599*H599,2)</f>
        <v>0</v>
      </c>
      <c r="BL599" s="24" t="s">
        <v>135</v>
      </c>
      <c r="BM599" s="24" t="s">
        <v>1063</v>
      </c>
    </row>
    <row r="600" spans="2:65" s="1" customFormat="1" ht="67.5">
      <c r="B600" s="41"/>
      <c r="C600" s="63"/>
      <c r="D600" s="205" t="s">
        <v>137</v>
      </c>
      <c r="E600" s="63"/>
      <c r="F600" s="206" t="s">
        <v>667</v>
      </c>
      <c r="G600" s="63"/>
      <c r="H600" s="63"/>
      <c r="I600" s="163"/>
      <c r="J600" s="63"/>
      <c r="K600" s="63"/>
      <c r="L600" s="61"/>
      <c r="M600" s="207"/>
      <c r="N600" s="42"/>
      <c r="O600" s="42"/>
      <c r="P600" s="42"/>
      <c r="Q600" s="42"/>
      <c r="R600" s="42"/>
      <c r="S600" s="42"/>
      <c r="T600" s="78"/>
      <c r="AT600" s="24" t="s">
        <v>137</v>
      </c>
      <c r="AU600" s="24" t="s">
        <v>84</v>
      </c>
    </row>
    <row r="601" spans="2:65" s="10" customFormat="1" ht="29.85" customHeight="1">
      <c r="B601" s="176"/>
      <c r="C601" s="177"/>
      <c r="D601" s="190" t="s">
        <v>74</v>
      </c>
      <c r="E601" s="191" t="s">
        <v>672</v>
      </c>
      <c r="F601" s="191" t="s">
        <v>673</v>
      </c>
      <c r="G601" s="177"/>
      <c r="H601" s="177"/>
      <c r="I601" s="180"/>
      <c r="J601" s="192">
        <f>BK601</f>
        <v>0</v>
      </c>
      <c r="K601" s="177"/>
      <c r="L601" s="182"/>
      <c r="M601" s="183"/>
      <c r="N601" s="184"/>
      <c r="O601" s="184"/>
      <c r="P601" s="185">
        <f>SUM(P602:P612)</f>
        <v>0</v>
      </c>
      <c r="Q601" s="184"/>
      <c r="R601" s="185">
        <f>SUM(R602:R612)</f>
        <v>0</v>
      </c>
      <c r="S601" s="184"/>
      <c r="T601" s="186">
        <f>SUM(T602:T612)</f>
        <v>0</v>
      </c>
      <c r="AR601" s="187" t="s">
        <v>25</v>
      </c>
      <c r="AT601" s="188" t="s">
        <v>74</v>
      </c>
      <c r="AU601" s="188" t="s">
        <v>25</v>
      </c>
      <c r="AY601" s="187" t="s">
        <v>128</v>
      </c>
      <c r="BK601" s="189">
        <f>SUM(BK602:BK612)</f>
        <v>0</v>
      </c>
    </row>
    <row r="602" spans="2:65" s="1" customFormat="1" ht="31.5" customHeight="1">
      <c r="B602" s="41"/>
      <c r="C602" s="193" t="s">
        <v>684</v>
      </c>
      <c r="D602" s="193" t="s">
        <v>130</v>
      </c>
      <c r="E602" s="194" t="s">
        <v>675</v>
      </c>
      <c r="F602" s="195" t="s">
        <v>676</v>
      </c>
      <c r="G602" s="196" t="s">
        <v>384</v>
      </c>
      <c r="H602" s="197">
        <v>1169.174</v>
      </c>
      <c r="I602" s="198"/>
      <c r="J602" s="199">
        <f>ROUND(I602*H602,2)</f>
        <v>0</v>
      </c>
      <c r="K602" s="195" t="s">
        <v>134</v>
      </c>
      <c r="L602" s="61"/>
      <c r="M602" s="200" t="s">
        <v>24</v>
      </c>
      <c r="N602" s="201" t="s">
        <v>46</v>
      </c>
      <c r="O602" s="42"/>
      <c r="P602" s="202">
        <f>O602*H602</f>
        <v>0</v>
      </c>
      <c r="Q602" s="202">
        <v>0</v>
      </c>
      <c r="R602" s="202">
        <f>Q602*H602</f>
        <v>0</v>
      </c>
      <c r="S602" s="202">
        <v>0</v>
      </c>
      <c r="T602" s="203">
        <f>S602*H602</f>
        <v>0</v>
      </c>
      <c r="AR602" s="24" t="s">
        <v>135</v>
      </c>
      <c r="AT602" s="24" t="s">
        <v>130</v>
      </c>
      <c r="AU602" s="24" t="s">
        <v>84</v>
      </c>
      <c r="AY602" s="24" t="s">
        <v>128</v>
      </c>
      <c r="BE602" s="204">
        <f>IF(N602="základní",J602,0)</f>
        <v>0</v>
      </c>
      <c r="BF602" s="204">
        <f>IF(N602="snížená",J602,0)</f>
        <v>0</v>
      </c>
      <c r="BG602" s="204">
        <f>IF(N602="zákl. přenesená",J602,0)</f>
        <v>0</v>
      </c>
      <c r="BH602" s="204">
        <f>IF(N602="sníž. přenesená",J602,0)</f>
        <v>0</v>
      </c>
      <c r="BI602" s="204">
        <f>IF(N602="nulová",J602,0)</f>
        <v>0</v>
      </c>
      <c r="BJ602" s="24" t="s">
        <v>25</v>
      </c>
      <c r="BK602" s="204">
        <f>ROUND(I602*H602,2)</f>
        <v>0</v>
      </c>
      <c r="BL602" s="24" t="s">
        <v>135</v>
      </c>
      <c r="BM602" s="24" t="s">
        <v>1064</v>
      </c>
    </row>
    <row r="603" spans="2:65" s="1" customFormat="1" ht="67.5">
      <c r="B603" s="41"/>
      <c r="C603" s="63"/>
      <c r="D603" s="221" t="s">
        <v>137</v>
      </c>
      <c r="E603" s="63"/>
      <c r="F603" s="256" t="s">
        <v>678</v>
      </c>
      <c r="G603" s="63"/>
      <c r="H603" s="63"/>
      <c r="I603" s="163"/>
      <c r="J603" s="63"/>
      <c r="K603" s="63"/>
      <c r="L603" s="61"/>
      <c r="M603" s="207"/>
      <c r="N603" s="42"/>
      <c r="O603" s="42"/>
      <c r="P603" s="42"/>
      <c r="Q603" s="42"/>
      <c r="R603" s="42"/>
      <c r="S603" s="42"/>
      <c r="T603" s="78"/>
      <c r="AT603" s="24" t="s">
        <v>137</v>
      </c>
      <c r="AU603" s="24" t="s">
        <v>84</v>
      </c>
    </row>
    <row r="604" spans="2:65" s="1" customFormat="1" ht="31.5" customHeight="1">
      <c r="B604" s="41"/>
      <c r="C604" s="193" t="s">
        <v>689</v>
      </c>
      <c r="D604" s="193" t="s">
        <v>130</v>
      </c>
      <c r="E604" s="194" t="s">
        <v>680</v>
      </c>
      <c r="F604" s="195" t="s">
        <v>681</v>
      </c>
      <c r="G604" s="196" t="s">
        <v>384</v>
      </c>
      <c r="H604" s="197">
        <v>4305.0879999999997</v>
      </c>
      <c r="I604" s="198"/>
      <c r="J604" s="199">
        <f>ROUND(I604*H604,2)</f>
        <v>0</v>
      </c>
      <c r="K604" s="195" t="s">
        <v>134</v>
      </c>
      <c r="L604" s="61"/>
      <c r="M604" s="200" t="s">
        <v>24</v>
      </c>
      <c r="N604" s="201" t="s">
        <v>46</v>
      </c>
      <c r="O604" s="42"/>
      <c r="P604" s="202">
        <f>O604*H604</f>
        <v>0</v>
      </c>
      <c r="Q604" s="202">
        <v>0</v>
      </c>
      <c r="R604" s="202">
        <f>Q604*H604</f>
        <v>0</v>
      </c>
      <c r="S604" s="202">
        <v>0</v>
      </c>
      <c r="T604" s="203">
        <f>S604*H604</f>
        <v>0</v>
      </c>
      <c r="AR604" s="24" t="s">
        <v>135</v>
      </c>
      <c r="AT604" s="24" t="s">
        <v>130</v>
      </c>
      <c r="AU604" s="24" t="s">
        <v>84</v>
      </c>
      <c r="AY604" s="24" t="s">
        <v>128</v>
      </c>
      <c r="BE604" s="204">
        <f>IF(N604="základní",J604,0)</f>
        <v>0</v>
      </c>
      <c r="BF604" s="204">
        <f>IF(N604="snížená",J604,0)</f>
        <v>0</v>
      </c>
      <c r="BG604" s="204">
        <f>IF(N604="zákl. přenesená",J604,0)</f>
        <v>0</v>
      </c>
      <c r="BH604" s="204">
        <f>IF(N604="sníž. přenesená",J604,0)</f>
        <v>0</v>
      </c>
      <c r="BI604" s="204">
        <f>IF(N604="nulová",J604,0)</f>
        <v>0</v>
      </c>
      <c r="BJ604" s="24" t="s">
        <v>25</v>
      </c>
      <c r="BK604" s="204">
        <f>ROUND(I604*H604,2)</f>
        <v>0</v>
      </c>
      <c r="BL604" s="24" t="s">
        <v>135</v>
      </c>
      <c r="BM604" s="24" t="s">
        <v>1065</v>
      </c>
    </row>
    <row r="605" spans="2:65" s="1" customFormat="1" ht="67.5">
      <c r="B605" s="41"/>
      <c r="C605" s="63"/>
      <c r="D605" s="205" t="s">
        <v>137</v>
      </c>
      <c r="E605" s="63"/>
      <c r="F605" s="206" t="s">
        <v>678</v>
      </c>
      <c r="G605" s="63"/>
      <c r="H605" s="63"/>
      <c r="I605" s="163"/>
      <c r="J605" s="63"/>
      <c r="K605" s="63"/>
      <c r="L605" s="61"/>
      <c r="M605" s="207"/>
      <c r="N605" s="42"/>
      <c r="O605" s="42"/>
      <c r="P605" s="42"/>
      <c r="Q605" s="42"/>
      <c r="R605" s="42"/>
      <c r="S605" s="42"/>
      <c r="T605" s="78"/>
      <c r="AT605" s="24" t="s">
        <v>137</v>
      </c>
      <c r="AU605" s="24" t="s">
        <v>84</v>
      </c>
    </row>
    <row r="606" spans="2:65" s="12" customFormat="1" ht="13.5">
      <c r="B606" s="219"/>
      <c r="C606" s="220"/>
      <c r="D606" s="221" t="s">
        <v>141</v>
      </c>
      <c r="E606" s="222" t="s">
        <v>24</v>
      </c>
      <c r="F606" s="223" t="s">
        <v>1066</v>
      </c>
      <c r="G606" s="220"/>
      <c r="H606" s="224">
        <v>4305.0879999999997</v>
      </c>
      <c r="I606" s="225"/>
      <c r="J606" s="220"/>
      <c r="K606" s="220"/>
      <c r="L606" s="226"/>
      <c r="M606" s="227"/>
      <c r="N606" s="228"/>
      <c r="O606" s="228"/>
      <c r="P606" s="228"/>
      <c r="Q606" s="228"/>
      <c r="R606" s="228"/>
      <c r="S606" s="228"/>
      <c r="T606" s="229"/>
      <c r="AT606" s="230" t="s">
        <v>141</v>
      </c>
      <c r="AU606" s="230" t="s">
        <v>84</v>
      </c>
      <c r="AV606" s="12" t="s">
        <v>84</v>
      </c>
      <c r="AW606" s="12" t="s">
        <v>143</v>
      </c>
      <c r="AX606" s="12" t="s">
        <v>25</v>
      </c>
      <c r="AY606" s="230" t="s">
        <v>128</v>
      </c>
    </row>
    <row r="607" spans="2:65" s="1" customFormat="1" ht="22.5" customHeight="1">
      <c r="B607" s="41"/>
      <c r="C607" s="193" t="s">
        <v>693</v>
      </c>
      <c r="D607" s="193" t="s">
        <v>130</v>
      </c>
      <c r="E607" s="194" t="s">
        <v>685</v>
      </c>
      <c r="F607" s="195" t="s">
        <v>686</v>
      </c>
      <c r="G607" s="196" t="s">
        <v>384</v>
      </c>
      <c r="H607" s="197">
        <v>352.86799999999999</v>
      </c>
      <c r="I607" s="198"/>
      <c r="J607" s="199">
        <f>ROUND(I607*H607,2)</f>
        <v>0</v>
      </c>
      <c r="K607" s="195" t="s">
        <v>134</v>
      </c>
      <c r="L607" s="61"/>
      <c r="M607" s="200" t="s">
        <v>24</v>
      </c>
      <c r="N607" s="201" t="s">
        <v>46</v>
      </c>
      <c r="O607" s="42"/>
      <c r="P607" s="202">
        <f>O607*H607</f>
        <v>0</v>
      </c>
      <c r="Q607" s="202">
        <v>0</v>
      </c>
      <c r="R607" s="202">
        <f>Q607*H607</f>
        <v>0</v>
      </c>
      <c r="S607" s="202">
        <v>0</v>
      </c>
      <c r="T607" s="203">
        <f>S607*H607</f>
        <v>0</v>
      </c>
      <c r="AR607" s="24" t="s">
        <v>135</v>
      </c>
      <c r="AT607" s="24" t="s">
        <v>130</v>
      </c>
      <c r="AU607" s="24" t="s">
        <v>84</v>
      </c>
      <c r="AY607" s="24" t="s">
        <v>128</v>
      </c>
      <c r="BE607" s="204">
        <f>IF(N607="základní",J607,0)</f>
        <v>0</v>
      </c>
      <c r="BF607" s="204">
        <f>IF(N607="snížená",J607,0)</f>
        <v>0</v>
      </c>
      <c r="BG607" s="204">
        <f>IF(N607="zákl. přenesená",J607,0)</f>
        <v>0</v>
      </c>
      <c r="BH607" s="204">
        <f>IF(N607="sníž. přenesená",J607,0)</f>
        <v>0</v>
      </c>
      <c r="BI607" s="204">
        <f>IF(N607="nulová",J607,0)</f>
        <v>0</v>
      </c>
      <c r="BJ607" s="24" t="s">
        <v>25</v>
      </c>
      <c r="BK607" s="204">
        <f>ROUND(I607*H607,2)</f>
        <v>0</v>
      </c>
      <c r="BL607" s="24" t="s">
        <v>135</v>
      </c>
      <c r="BM607" s="24" t="s">
        <v>1067</v>
      </c>
    </row>
    <row r="608" spans="2:65" s="1" customFormat="1" ht="67.5">
      <c r="B608" s="41"/>
      <c r="C608" s="63"/>
      <c r="D608" s="221" t="s">
        <v>137</v>
      </c>
      <c r="E608" s="63"/>
      <c r="F608" s="256" t="s">
        <v>688</v>
      </c>
      <c r="G608" s="63"/>
      <c r="H608" s="63"/>
      <c r="I608" s="163"/>
      <c r="J608" s="63"/>
      <c r="K608" s="63"/>
      <c r="L608" s="61"/>
      <c r="M608" s="207"/>
      <c r="N608" s="42"/>
      <c r="O608" s="42"/>
      <c r="P608" s="42"/>
      <c r="Q608" s="42"/>
      <c r="R608" s="42"/>
      <c r="S608" s="42"/>
      <c r="T608" s="78"/>
      <c r="AT608" s="24" t="s">
        <v>137</v>
      </c>
      <c r="AU608" s="24" t="s">
        <v>84</v>
      </c>
    </row>
    <row r="609" spans="2:65" s="1" customFormat="1" ht="22.5" customHeight="1">
      <c r="B609" s="41"/>
      <c r="C609" s="193" t="s">
        <v>699</v>
      </c>
      <c r="D609" s="193" t="s">
        <v>130</v>
      </c>
      <c r="E609" s="194" t="s">
        <v>690</v>
      </c>
      <c r="F609" s="195" t="s">
        <v>691</v>
      </c>
      <c r="G609" s="196" t="s">
        <v>384</v>
      </c>
      <c r="H609" s="197">
        <v>454.11799999999999</v>
      </c>
      <c r="I609" s="198"/>
      <c r="J609" s="199">
        <f>ROUND(I609*H609,2)</f>
        <v>0</v>
      </c>
      <c r="K609" s="195" t="s">
        <v>134</v>
      </c>
      <c r="L609" s="61"/>
      <c r="M609" s="200" t="s">
        <v>24</v>
      </c>
      <c r="N609" s="201" t="s">
        <v>46</v>
      </c>
      <c r="O609" s="42"/>
      <c r="P609" s="202">
        <f>O609*H609</f>
        <v>0</v>
      </c>
      <c r="Q609" s="202">
        <v>0</v>
      </c>
      <c r="R609" s="202">
        <f>Q609*H609</f>
        <v>0</v>
      </c>
      <c r="S609" s="202">
        <v>0</v>
      </c>
      <c r="T609" s="203">
        <f>S609*H609</f>
        <v>0</v>
      </c>
      <c r="AR609" s="24" t="s">
        <v>135</v>
      </c>
      <c r="AT609" s="24" t="s">
        <v>130</v>
      </c>
      <c r="AU609" s="24" t="s">
        <v>84</v>
      </c>
      <c r="AY609" s="24" t="s">
        <v>128</v>
      </c>
      <c r="BE609" s="204">
        <f>IF(N609="základní",J609,0)</f>
        <v>0</v>
      </c>
      <c r="BF609" s="204">
        <f>IF(N609="snížená",J609,0)</f>
        <v>0</v>
      </c>
      <c r="BG609" s="204">
        <f>IF(N609="zákl. přenesená",J609,0)</f>
        <v>0</v>
      </c>
      <c r="BH609" s="204">
        <f>IF(N609="sníž. přenesená",J609,0)</f>
        <v>0</v>
      </c>
      <c r="BI609" s="204">
        <f>IF(N609="nulová",J609,0)</f>
        <v>0</v>
      </c>
      <c r="BJ609" s="24" t="s">
        <v>25</v>
      </c>
      <c r="BK609" s="204">
        <f>ROUND(I609*H609,2)</f>
        <v>0</v>
      </c>
      <c r="BL609" s="24" t="s">
        <v>135</v>
      </c>
      <c r="BM609" s="24" t="s">
        <v>1068</v>
      </c>
    </row>
    <row r="610" spans="2:65" s="1" customFormat="1" ht="67.5">
      <c r="B610" s="41"/>
      <c r="C610" s="63"/>
      <c r="D610" s="221" t="s">
        <v>137</v>
      </c>
      <c r="E610" s="63"/>
      <c r="F610" s="256" t="s">
        <v>688</v>
      </c>
      <c r="G610" s="63"/>
      <c r="H610" s="63"/>
      <c r="I610" s="163"/>
      <c r="J610" s="63"/>
      <c r="K610" s="63"/>
      <c r="L610" s="61"/>
      <c r="M610" s="207"/>
      <c r="N610" s="42"/>
      <c r="O610" s="42"/>
      <c r="P610" s="42"/>
      <c r="Q610" s="42"/>
      <c r="R610" s="42"/>
      <c r="S610" s="42"/>
      <c r="T610" s="78"/>
      <c r="AT610" s="24" t="s">
        <v>137</v>
      </c>
      <c r="AU610" s="24" t="s">
        <v>84</v>
      </c>
    </row>
    <row r="611" spans="2:65" s="1" customFormat="1" ht="22.5" customHeight="1">
      <c r="B611" s="41"/>
      <c r="C611" s="193" t="s">
        <v>1069</v>
      </c>
      <c r="D611" s="193" t="s">
        <v>130</v>
      </c>
      <c r="E611" s="194" t="s">
        <v>694</v>
      </c>
      <c r="F611" s="195" t="s">
        <v>695</v>
      </c>
      <c r="G611" s="196" t="s">
        <v>384</v>
      </c>
      <c r="H611" s="197">
        <v>269.28699999999998</v>
      </c>
      <c r="I611" s="198"/>
      <c r="J611" s="199">
        <f>ROUND(I611*H611,2)</f>
        <v>0</v>
      </c>
      <c r="K611" s="195" t="s">
        <v>134</v>
      </c>
      <c r="L611" s="61"/>
      <c r="M611" s="200" t="s">
        <v>24</v>
      </c>
      <c r="N611" s="201" t="s">
        <v>46</v>
      </c>
      <c r="O611" s="42"/>
      <c r="P611" s="202">
        <f>O611*H611</f>
        <v>0</v>
      </c>
      <c r="Q611" s="202">
        <v>0</v>
      </c>
      <c r="R611" s="202">
        <f>Q611*H611</f>
        <v>0</v>
      </c>
      <c r="S611" s="202">
        <v>0</v>
      </c>
      <c r="T611" s="203">
        <f>S611*H611</f>
        <v>0</v>
      </c>
      <c r="AR611" s="24" t="s">
        <v>135</v>
      </c>
      <c r="AT611" s="24" t="s">
        <v>130</v>
      </c>
      <c r="AU611" s="24" t="s">
        <v>84</v>
      </c>
      <c r="AY611" s="24" t="s">
        <v>128</v>
      </c>
      <c r="BE611" s="204">
        <f>IF(N611="základní",J611,0)</f>
        <v>0</v>
      </c>
      <c r="BF611" s="204">
        <f>IF(N611="snížená",J611,0)</f>
        <v>0</v>
      </c>
      <c r="BG611" s="204">
        <f>IF(N611="zákl. přenesená",J611,0)</f>
        <v>0</v>
      </c>
      <c r="BH611" s="204">
        <f>IF(N611="sníž. přenesená",J611,0)</f>
        <v>0</v>
      </c>
      <c r="BI611" s="204">
        <f>IF(N611="nulová",J611,0)</f>
        <v>0</v>
      </c>
      <c r="BJ611" s="24" t="s">
        <v>25</v>
      </c>
      <c r="BK611" s="204">
        <f>ROUND(I611*H611,2)</f>
        <v>0</v>
      </c>
      <c r="BL611" s="24" t="s">
        <v>135</v>
      </c>
      <c r="BM611" s="24" t="s">
        <v>1070</v>
      </c>
    </row>
    <row r="612" spans="2:65" s="1" customFormat="1" ht="67.5">
      <c r="B612" s="41"/>
      <c r="C612" s="63"/>
      <c r="D612" s="205" t="s">
        <v>137</v>
      </c>
      <c r="E612" s="63"/>
      <c r="F612" s="206" t="s">
        <v>688</v>
      </c>
      <c r="G612" s="63"/>
      <c r="H612" s="63"/>
      <c r="I612" s="163"/>
      <c r="J612" s="63"/>
      <c r="K612" s="63"/>
      <c r="L612" s="61"/>
      <c r="M612" s="207"/>
      <c r="N612" s="42"/>
      <c r="O612" s="42"/>
      <c r="P612" s="42"/>
      <c r="Q612" s="42"/>
      <c r="R612" s="42"/>
      <c r="S612" s="42"/>
      <c r="T612" s="78"/>
      <c r="AT612" s="24" t="s">
        <v>137</v>
      </c>
      <c r="AU612" s="24" t="s">
        <v>84</v>
      </c>
    </row>
    <row r="613" spans="2:65" s="10" customFormat="1" ht="29.85" customHeight="1">
      <c r="B613" s="176"/>
      <c r="C613" s="177"/>
      <c r="D613" s="190" t="s">
        <v>74</v>
      </c>
      <c r="E613" s="191" t="s">
        <v>697</v>
      </c>
      <c r="F613" s="191" t="s">
        <v>698</v>
      </c>
      <c r="G613" s="177"/>
      <c r="H613" s="177"/>
      <c r="I613" s="180"/>
      <c r="J613" s="192">
        <f>BK613</f>
        <v>0</v>
      </c>
      <c r="K613" s="177"/>
      <c r="L613" s="182"/>
      <c r="M613" s="183"/>
      <c r="N613" s="184"/>
      <c r="O613" s="184"/>
      <c r="P613" s="185">
        <f>SUM(P614:P615)</f>
        <v>0</v>
      </c>
      <c r="Q613" s="184"/>
      <c r="R613" s="185">
        <f>SUM(R614:R615)</f>
        <v>0</v>
      </c>
      <c r="S613" s="184"/>
      <c r="T613" s="186">
        <f>SUM(T614:T615)</f>
        <v>0</v>
      </c>
      <c r="AR613" s="187" t="s">
        <v>25</v>
      </c>
      <c r="AT613" s="188" t="s">
        <v>74</v>
      </c>
      <c r="AU613" s="188" t="s">
        <v>25</v>
      </c>
      <c r="AY613" s="187" t="s">
        <v>128</v>
      </c>
      <c r="BK613" s="189">
        <f>SUM(BK614:BK615)</f>
        <v>0</v>
      </c>
    </row>
    <row r="614" spans="2:65" s="1" customFormat="1" ht="44.25" customHeight="1">
      <c r="B614" s="41"/>
      <c r="C614" s="193" t="s">
        <v>1071</v>
      </c>
      <c r="D614" s="193" t="s">
        <v>130</v>
      </c>
      <c r="E614" s="194" t="s">
        <v>700</v>
      </c>
      <c r="F614" s="195" t="s">
        <v>701</v>
      </c>
      <c r="G614" s="196" t="s">
        <v>384</v>
      </c>
      <c r="H614" s="197">
        <v>902.58100000000002</v>
      </c>
      <c r="I614" s="198"/>
      <c r="J614" s="199">
        <f>ROUND(I614*H614,2)</f>
        <v>0</v>
      </c>
      <c r="K614" s="195" t="s">
        <v>134</v>
      </c>
      <c r="L614" s="61"/>
      <c r="M614" s="200" t="s">
        <v>24</v>
      </c>
      <c r="N614" s="201" t="s">
        <v>46</v>
      </c>
      <c r="O614" s="42"/>
      <c r="P614" s="202">
        <f>O614*H614</f>
        <v>0</v>
      </c>
      <c r="Q614" s="202">
        <v>0</v>
      </c>
      <c r="R614" s="202">
        <f>Q614*H614</f>
        <v>0</v>
      </c>
      <c r="S614" s="202">
        <v>0</v>
      </c>
      <c r="T614" s="203">
        <f>S614*H614</f>
        <v>0</v>
      </c>
      <c r="AR614" s="24" t="s">
        <v>135</v>
      </c>
      <c r="AT614" s="24" t="s">
        <v>130</v>
      </c>
      <c r="AU614" s="24" t="s">
        <v>84</v>
      </c>
      <c r="AY614" s="24" t="s">
        <v>128</v>
      </c>
      <c r="BE614" s="204">
        <f>IF(N614="základní",J614,0)</f>
        <v>0</v>
      </c>
      <c r="BF614" s="204">
        <f>IF(N614="snížená",J614,0)</f>
        <v>0</v>
      </c>
      <c r="BG614" s="204">
        <f>IF(N614="zákl. přenesená",J614,0)</f>
        <v>0</v>
      </c>
      <c r="BH614" s="204">
        <f>IF(N614="sníž. přenesená",J614,0)</f>
        <v>0</v>
      </c>
      <c r="BI614" s="204">
        <f>IF(N614="nulová",J614,0)</f>
        <v>0</v>
      </c>
      <c r="BJ614" s="24" t="s">
        <v>25</v>
      </c>
      <c r="BK614" s="204">
        <f>ROUND(I614*H614,2)</f>
        <v>0</v>
      </c>
      <c r="BL614" s="24" t="s">
        <v>135</v>
      </c>
      <c r="BM614" s="24" t="s">
        <v>1072</v>
      </c>
    </row>
    <row r="615" spans="2:65" s="1" customFormat="1" ht="54">
      <c r="B615" s="41"/>
      <c r="C615" s="63"/>
      <c r="D615" s="205" t="s">
        <v>137</v>
      </c>
      <c r="E615" s="63"/>
      <c r="F615" s="206" t="s">
        <v>703</v>
      </c>
      <c r="G615" s="63"/>
      <c r="H615" s="63"/>
      <c r="I615" s="163"/>
      <c r="J615" s="63"/>
      <c r="K615" s="63"/>
      <c r="L615" s="61"/>
      <c r="M615" s="270"/>
      <c r="N615" s="271"/>
      <c r="O615" s="271"/>
      <c r="P615" s="271"/>
      <c r="Q615" s="271"/>
      <c r="R615" s="271"/>
      <c r="S615" s="271"/>
      <c r="T615" s="272"/>
      <c r="AT615" s="24" t="s">
        <v>137</v>
      </c>
      <c r="AU615" s="24" t="s">
        <v>84</v>
      </c>
    </row>
    <row r="616" spans="2:65" s="1" customFormat="1" ht="6.95" customHeight="1">
      <c r="B616" s="56"/>
      <c r="C616" s="57"/>
      <c r="D616" s="57"/>
      <c r="E616" s="57"/>
      <c r="F616" s="57"/>
      <c r="G616" s="57"/>
      <c r="H616" s="57"/>
      <c r="I616" s="139"/>
      <c r="J616" s="57"/>
      <c r="K616" s="57"/>
      <c r="L616" s="61"/>
    </row>
  </sheetData>
  <sheetProtection password="CC35" sheet="1" objects="1" scenarios="1" formatCells="0" formatColumns="0" formatRows="0" sort="0" autoFilter="0"/>
  <autoFilter ref="C84:K615"/>
  <mergeCells count="9">
    <mergeCell ref="E75:H75"/>
    <mergeCell ref="E77:H77"/>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2"/>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2"/>
      <c r="C1" s="112"/>
      <c r="D1" s="113" t="s">
        <v>1</v>
      </c>
      <c r="E1" s="112"/>
      <c r="F1" s="114" t="s">
        <v>91</v>
      </c>
      <c r="G1" s="396" t="s">
        <v>92</v>
      </c>
      <c r="H1" s="396"/>
      <c r="I1" s="115"/>
      <c r="J1" s="114" t="s">
        <v>93</v>
      </c>
      <c r="K1" s="113" t="s">
        <v>94</v>
      </c>
      <c r="L1" s="114" t="s">
        <v>95</v>
      </c>
      <c r="M1" s="114"/>
      <c r="N1" s="114"/>
      <c r="O1" s="114"/>
      <c r="P1" s="114"/>
      <c r="Q1" s="114"/>
      <c r="R1" s="114"/>
      <c r="S1" s="114"/>
      <c r="T1" s="114"/>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88"/>
      <c r="M2" s="388"/>
      <c r="N2" s="388"/>
      <c r="O2" s="388"/>
      <c r="P2" s="388"/>
      <c r="Q2" s="388"/>
      <c r="R2" s="388"/>
      <c r="S2" s="388"/>
      <c r="T2" s="388"/>
      <c r="U2" s="388"/>
      <c r="V2" s="388"/>
      <c r="AT2" s="24" t="s">
        <v>90</v>
      </c>
    </row>
    <row r="3" spans="1:70" ht="6.95" customHeight="1">
      <c r="B3" s="25"/>
      <c r="C3" s="26"/>
      <c r="D3" s="26"/>
      <c r="E3" s="26"/>
      <c r="F3" s="26"/>
      <c r="G3" s="26"/>
      <c r="H3" s="26"/>
      <c r="I3" s="116"/>
      <c r="J3" s="26"/>
      <c r="K3" s="27"/>
      <c r="AT3" s="24" t="s">
        <v>84</v>
      </c>
    </row>
    <row r="4" spans="1:70" ht="36.950000000000003" customHeight="1">
      <c r="B4" s="28"/>
      <c r="C4" s="29"/>
      <c r="D4" s="30" t="s">
        <v>96</v>
      </c>
      <c r="E4" s="29"/>
      <c r="F4" s="29"/>
      <c r="G4" s="29"/>
      <c r="H4" s="29"/>
      <c r="I4" s="117"/>
      <c r="J4" s="29"/>
      <c r="K4" s="31"/>
      <c r="M4" s="32" t="s">
        <v>12</v>
      </c>
      <c r="AT4" s="24" t="s">
        <v>6</v>
      </c>
    </row>
    <row r="5" spans="1:70" ht="6.95" customHeight="1">
      <c r="B5" s="28"/>
      <c r="C5" s="29"/>
      <c r="D5" s="29"/>
      <c r="E5" s="29"/>
      <c r="F5" s="29"/>
      <c r="G5" s="29"/>
      <c r="H5" s="29"/>
      <c r="I5" s="117"/>
      <c r="J5" s="29"/>
      <c r="K5" s="31"/>
    </row>
    <row r="6" spans="1:70">
      <c r="B6" s="28"/>
      <c r="C6" s="29"/>
      <c r="D6" s="37" t="s">
        <v>18</v>
      </c>
      <c r="E6" s="29"/>
      <c r="F6" s="29"/>
      <c r="G6" s="29"/>
      <c r="H6" s="29"/>
      <c r="I6" s="117"/>
      <c r="J6" s="29"/>
      <c r="K6" s="31"/>
    </row>
    <row r="7" spans="1:70" ht="22.5" customHeight="1">
      <c r="B7" s="28"/>
      <c r="C7" s="29"/>
      <c r="D7" s="29"/>
      <c r="E7" s="389" t="str">
        <f>'Rekapitulace stavby'!K6</f>
        <v>Splašková kanalizace Škudly a Lhota pod Přeloučí</v>
      </c>
      <c r="F7" s="390"/>
      <c r="G7" s="390"/>
      <c r="H7" s="390"/>
      <c r="I7" s="117"/>
      <c r="J7" s="29"/>
      <c r="K7" s="31"/>
    </row>
    <row r="8" spans="1:70" s="1" customFormat="1">
      <c r="B8" s="41"/>
      <c r="C8" s="42"/>
      <c r="D8" s="37" t="s">
        <v>97</v>
      </c>
      <c r="E8" s="42"/>
      <c r="F8" s="42"/>
      <c r="G8" s="42"/>
      <c r="H8" s="42"/>
      <c r="I8" s="118"/>
      <c r="J8" s="42"/>
      <c r="K8" s="45"/>
    </row>
    <row r="9" spans="1:70" s="1" customFormat="1" ht="36.950000000000003" customHeight="1">
      <c r="B9" s="41"/>
      <c r="C9" s="42"/>
      <c r="D9" s="42"/>
      <c r="E9" s="391" t="s">
        <v>1073</v>
      </c>
      <c r="F9" s="392"/>
      <c r="G9" s="392"/>
      <c r="H9" s="392"/>
      <c r="I9" s="118"/>
      <c r="J9" s="42"/>
      <c r="K9" s="45"/>
    </row>
    <row r="10" spans="1:70" s="1" customFormat="1" ht="13.5">
      <c r="B10" s="41"/>
      <c r="C10" s="42"/>
      <c r="D10" s="42"/>
      <c r="E10" s="42"/>
      <c r="F10" s="42"/>
      <c r="G10" s="42"/>
      <c r="H10" s="42"/>
      <c r="I10" s="118"/>
      <c r="J10" s="42"/>
      <c r="K10" s="45"/>
    </row>
    <row r="11" spans="1:70" s="1" customFormat="1" ht="14.45" customHeight="1">
      <c r="B11" s="41"/>
      <c r="C11" s="42"/>
      <c r="D11" s="37" t="s">
        <v>21</v>
      </c>
      <c r="E11" s="42"/>
      <c r="F11" s="35" t="s">
        <v>22</v>
      </c>
      <c r="G11" s="42"/>
      <c r="H11" s="42"/>
      <c r="I11" s="119" t="s">
        <v>23</v>
      </c>
      <c r="J11" s="35" t="s">
        <v>24</v>
      </c>
      <c r="K11" s="45"/>
    </row>
    <row r="12" spans="1:70" s="1" customFormat="1" ht="14.45" customHeight="1">
      <c r="B12" s="41"/>
      <c r="C12" s="42"/>
      <c r="D12" s="37" t="s">
        <v>26</v>
      </c>
      <c r="E12" s="42"/>
      <c r="F12" s="35" t="s">
        <v>27</v>
      </c>
      <c r="G12" s="42"/>
      <c r="H12" s="42"/>
      <c r="I12" s="119" t="s">
        <v>28</v>
      </c>
      <c r="J12" s="120" t="str">
        <f>'Rekapitulace stavby'!AN8</f>
        <v>16.12.2015</v>
      </c>
      <c r="K12" s="45"/>
    </row>
    <row r="13" spans="1:70" s="1" customFormat="1" ht="10.9" customHeight="1">
      <c r="B13" s="41"/>
      <c r="C13" s="42"/>
      <c r="D13" s="42"/>
      <c r="E13" s="42"/>
      <c r="F13" s="42"/>
      <c r="G13" s="42"/>
      <c r="H13" s="42"/>
      <c r="I13" s="118"/>
      <c r="J13" s="42"/>
      <c r="K13" s="45"/>
    </row>
    <row r="14" spans="1:70" s="1" customFormat="1" ht="14.45" customHeight="1">
      <c r="B14" s="41"/>
      <c r="C14" s="42"/>
      <c r="D14" s="37" t="s">
        <v>32</v>
      </c>
      <c r="E14" s="42"/>
      <c r="F14" s="42"/>
      <c r="G14" s="42"/>
      <c r="H14" s="42"/>
      <c r="I14" s="119" t="s">
        <v>33</v>
      </c>
      <c r="J14" s="35" t="s">
        <v>24</v>
      </c>
      <c r="K14" s="45"/>
    </row>
    <row r="15" spans="1:70" s="1" customFormat="1" ht="18" customHeight="1">
      <c r="B15" s="41"/>
      <c r="C15" s="42"/>
      <c r="D15" s="42"/>
      <c r="E15" s="35" t="s">
        <v>34</v>
      </c>
      <c r="F15" s="42"/>
      <c r="G15" s="42"/>
      <c r="H15" s="42"/>
      <c r="I15" s="119" t="s">
        <v>35</v>
      </c>
      <c r="J15" s="35" t="s">
        <v>24</v>
      </c>
      <c r="K15" s="45"/>
    </row>
    <row r="16" spans="1:70" s="1" customFormat="1" ht="6.95" customHeight="1">
      <c r="B16" s="41"/>
      <c r="C16" s="42"/>
      <c r="D16" s="42"/>
      <c r="E16" s="42"/>
      <c r="F16" s="42"/>
      <c r="G16" s="42"/>
      <c r="H16" s="42"/>
      <c r="I16" s="118"/>
      <c r="J16" s="42"/>
      <c r="K16" s="45"/>
    </row>
    <row r="17" spans="2:11" s="1" customFormat="1" ht="14.45" customHeight="1">
      <c r="B17" s="41"/>
      <c r="C17" s="42"/>
      <c r="D17" s="37" t="s">
        <v>36</v>
      </c>
      <c r="E17" s="42"/>
      <c r="F17" s="42"/>
      <c r="G17" s="42"/>
      <c r="H17" s="42"/>
      <c r="I17" s="119" t="s">
        <v>33</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19" t="s">
        <v>35</v>
      </c>
      <c r="J18" s="35" t="str">
        <f>IF('Rekapitulace stavby'!AN14="Vyplň údaj","",IF('Rekapitulace stavby'!AN14="","",'Rekapitulace stavby'!AN14))</f>
        <v/>
      </c>
      <c r="K18" s="45"/>
    </row>
    <row r="19" spans="2:11" s="1" customFormat="1" ht="6.95" customHeight="1">
      <c r="B19" s="41"/>
      <c r="C19" s="42"/>
      <c r="D19" s="42"/>
      <c r="E19" s="42"/>
      <c r="F19" s="42"/>
      <c r="G19" s="42"/>
      <c r="H19" s="42"/>
      <c r="I19" s="118"/>
      <c r="J19" s="42"/>
      <c r="K19" s="45"/>
    </row>
    <row r="20" spans="2:11" s="1" customFormat="1" ht="14.45" customHeight="1">
      <c r="B20" s="41"/>
      <c r="C20" s="42"/>
      <c r="D20" s="37" t="s">
        <v>38</v>
      </c>
      <c r="E20" s="42"/>
      <c r="F20" s="42"/>
      <c r="G20" s="42"/>
      <c r="H20" s="42"/>
      <c r="I20" s="119" t="s">
        <v>33</v>
      </c>
      <c r="J20" s="35" t="s">
        <v>24</v>
      </c>
      <c r="K20" s="45"/>
    </row>
    <row r="21" spans="2:11" s="1" customFormat="1" ht="18" customHeight="1">
      <c r="B21" s="41"/>
      <c r="C21" s="42"/>
      <c r="D21" s="42"/>
      <c r="E21" s="35" t="s">
        <v>39</v>
      </c>
      <c r="F21" s="42"/>
      <c r="G21" s="42"/>
      <c r="H21" s="42"/>
      <c r="I21" s="119" t="s">
        <v>35</v>
      </c>
      <c r="J21" s="35" t="s">
        <v>24</v>
      </c>
      <c r="K21" s="45"/>
    </row>
    <row r="22" spans="2:11" s="1" customFormat="1" ht="6.95" customHeight="1">
      <c r="B22" s="41"/>
      <c r="C22" s="42"/>
      <c r="D22" s="42"/>
      <c r="E22" s="42"/>
      <c r="F22" s="42"/>
      <c r="G22" s="42"/>
      <c r="H22" s="42"/>
      <c r="I22" s="118"/>
      <c r="J22" s="42"/>
      <c r="K22" s="45"/>
    </row>
    <row r="23" spans="2:11" s="1" customFormat="1" ht="14.45" customHeight="1">
      <c r="B23" s="41"/>
      <c r="C23" s="42"/>
      <c r="D23" s="37" t="s">
        <v>40</v>
      </c>
      <c r="E23" s="42"/>
      <c r="F23" s="42"/>
      <c r="G23" s="42"/>
      <c r="H23" s="42"/>
      <c r="I23" s="118"/>
      <c r="J23" s="42"/>
      <c r="K23" s="45"/>
    </row>
    <row r="24" spans="2:11" s="6" customFormat="1" ht="22.5" customHeight="1">
      <c r="B24" s="121"/>
      <c r="C24" s="122"/>
      <c r="D24" s="122"/>
      <c r="E24" s="358" t="s">
        <v>24</v>
      </c>
      <c r="F24" s="358"/>
      <c r="G24" s="358"/>
      <c r="H24" s="358"/>
      <c r="I24" s="123"/>
      <c r="J24" s="122"/>
      <c r="K24" s="124"/>
    </row>
    <row r="25" spans="2:11" s="1" customFormat="1" ht="6.95" customHeight="1">
      <c r="B25" s="41"/>
      <c r="C25" s="42"/>
      <c r="D25" s="42"/>
      <c r="E25" s="42"/>
      <c r="F25" s="42"/>
      <c r="G25" s="42"/>
      <c r="H25" s="42"/>
      <c r="I25" s="118"/>
      <c r="J25" s="42"/>
      <c r="K25" s="45"/>
    </row>
    <row r="26" spans="2:11" s="1" customFormat="1" ht="6.95" customHeight="1">
      <c r="B26" s="41"/>
      <c r="C26" s="42"/>
      <c r="D26" s="85"/>
      <c r="E26" s="85"/>
      <c r="F26" s="85"/>
      <c r="G26" s="85"/>
      <c r="H26" s="85"/>
      <c r="I26" s="125"/>
      <c r="J26" s="85"/>
      <c r="K26" s="126"/>
    </row>
    <row r="27" spans="2:11" s="1" customFormat="1" ht="25.35" customHeight="1">
      <c r="B27" s="41"/>
      <c r="C27" s="42"/>
      <c r="D27" s="127" t="s">
        <v>41</v>
      </c>
      <c r="E27" s="42"/>
      <c r="F27" s="42"/>
      <c r="G27" s="42"/>
      <c r="H27" s="42"/>
      <c r="I27" s="118"/>
      <c r="J27" s="128">
        <f>ROUND(J82,2)</f>
        <v>0</v>
      </c>
      <c r="K27" s="45"/>
    </row>
    <row r="28" spans="2:11" s="1" customFormat="1" ht="6.95" customHeight="1">
      <c r="B28" s="41"/>
      <c r="C28" s="42"/>
      <c r="D28" s="85"/>
      <c r="E28" s="85"/>
      <c r="F28" s="85"/>
      <c r="G28" s="85"/>
      <c r="H28" s="85"/>
      <c r="I28" s="125"/>
      <c r="J28" s="85"/>
      <c r="K28" s="126"/>
    </row>
    <row r="29" spans="2:11" s="1" customFormat="1" ht="14.45" customHeight="1">
      <c r="B29" s="41"/>
      <c r="C29" s="42"/>
      <c r="D29" s="42"/>
      <c r="E29" s="42"/>
      <c r="F29" s="46" t="s">
        <v>43</v>
      </c>
      <c r="G29" s="42"/>
      <c r="H29" s="42"/>
      <c r="I29" s="129" t="s">
        <v>42</v>
      </c>
      <c r="J29" s="46" t="s">
        <v>44</v>
      </c>
      <c r="K29" s="45"/>
    </row>
    <row r="30" spans="2:11" s="1" customFormat="1" ht="14.45" customHeight="1">
      <c r="B30" s="41"/>
      <c r="C30" s="42"/>
      <c r="D30" s="49" t="s">
        <v>45</v>
      </c>
      <c r="E30" s="49" t="s">
        <v>46</v>
      </c>
      <c r="F30" s="130">
        <f>ROUND(SUM(BE82:BE111), 2)</f>
        <v>0</v>
      </c>
      <c r="G30" s="42"/>
      <c r="H30" s="42"/>
      <c r="I30" s="131">
        <v>0.21</v>
      </c>
      <c r="J30" s="130">
        <f>ROUND(ROUND((SUM(BE82:BE111)), 2)*I30, 2)</f>
        <v>0</v>
      </c>
      <c r="K30" s="45"/>
    </row>
    <row r="31" spans="2:11" s="1" customFormat="1" ht="14.45" customHeight="1">
      <c r="B31" s="41"/>
      <c r="C31" s="42"/>
      <c r="D31" s="42"/>
      <c r="E31" s="49" t="s">
        <v>47</v>
      </c>
      <c r="F31" s="130">
        <f>ROUND(SUM(BF82:BF111), 2)</f>
        <v>0</v>
      </c>
      <c r="G31" s="42"/>
      <c r="H31" s="42"/>
      <c r="I31" s="131">
        <v>0.15</v>
      </c>
      <c r="J31" s="130">
        <f>ROUND(ROUND((SUM(BF82:BF111)), 2)*I31, 2)</f>
        <v>0</v>
      </c>
      <c r="K31" s="45"/>
    </row>
    <row r="32" spans="2:11" s="1" customFormat="1" ht="14.45" hidden="1" customHeight="1">
      <c r="B32" s="41"/>
      <c r="C32" s="42"/>
      <c r="D32" s="42"/>
      <c r="E32" s="49" t="s">
        <v>48</v>
      </c>
      <c r="F32" s="130">
        <f>ROUND(SUM(BG82:BG111), 2)</f>
        <v>0</v>
      </c>
      <c r="G32" s="42"/>
      <c r="H32" s="42"/>
      <c r="I32" s="131">
        <v>0.21</v>
      </c>
      <c r="J32" s="130">
        <v>0</v>
      </c>
      <c r="K32" s="45"/>
    </row>
    <row r="33" spans="2:11" s="1" customFormat="1" ht="14.45" hidden="1" customHeight="1">
      <c r="B33" s="41"/>
      <c r="C33" s="42"/>
      <c r="D33" s="42"/>
      <c r="E33" s="49" t="s">
        <v>49</v>
      </c>
      <c r="F33" s="130">
        <f>ROUND(SUM(BH82:BH111), 2)</f>
        <v>0</v>
      </c>
      <c r="G33" s="42"/>
      <c r="H33" s="42"/>
      <c r="I33" s="131">
        <v>0.15</v>
      </c>
      <c r="J33" s="130">
        <v>0</v>
      </c>
      <c r="K33" s="45"/>
    </row>
    <row r="34" spans="2:11" s="1" customFormat="1" ht="14.45" hidden="1" customHeight="1">
      <c r="B34" s="41"/>
      <c r="C34" s="42"/>
      <c r="D34" s="42"/>
      <c r="E34" s="49" t="s">
        <v>50</v>
      </c>
      <c r="F34" s="130">
        <f>ROUND(SUM(BI82:BI111), 2)</f>
        <v>0</v>
      </c>
      <c r="G34" s="42"/>
      <c r="H34" s="42"/>
      <c r="I34" s="131">
        <v>0</v>
      </c>
      <c r="J34" s="130">
        <v>0</v>
      </c>
      <c r="K34" s="45"/>
    </row>
    <row r="35" spans="2:11" s="1" customFormat="1" ht="6.95" customHeight="1">
      <c r="B35" s="41"/>
      <c r="C35" s="42"/>
      <c r="D35" s="42"/>
      <c r="E35" s="42"/>
      <c r="F35" s="42"/>
      <c r="G35" s="42"/>
      <c r="H35" s="42"/>
      <c r="I35" s="118"/>
      <c r="J35" s="42"/>
      <c r="K35" s="45"/>
    </row>
    <row r="36" spans="2:11" s="1" customFormat="1" ht="25.35" customHeight="1">
      <c r="B36" s="41"/>
      <c r="C36" s="132"/>
      <c r="D36" s="133" t="s">
        <v>51</v>
      </c>
      <c r="E36" s="79"/>
      <c r="F36" s="79"/>
      <c r="G36" s="134" t="s">
        <v>52</v>
      </c>
      <c r="H36" s="135" t="s">
        <v>53</v>
      </c>
      <c r="I36" s="136"/>
      <c r="J36" s="137">
        <f>SUM(J27:J34)</f>
        <v>0</v>
      </c>
      <c r="K36" s="138"/>
    </row>
    <row r="37" spans="2:11" s="1" customFormat="1" ht="14.45" customHeight="1">
      <c r="B37" s="56"/>
      <c r="C37" s="57"/>
      <c r="D37" s="57"/>
      <c r="E37" s="57"/>
      <c r="F37" s="57"/>
      <c r="G37" s="57"/>
      <c r="H37" s="57"/>
      <c r="I37" s="139"/>
      <c r="J37" s="57"/>
      <c r="K37" s="58"/>
    </row>
    <row r="41" spans="2:11" s="1" customFormat="1" ht="6.95" customHeight="1">
      <c r="B41" s="140"/>
      <c r="C41" s="141"/>
      <c r="D41" s="141"/>
      <c r="E41" s="141"/>
      <c r="F41" s="141"/>
      <c r="G41" s="141"/>
      <c r="H41" s="141"/>
      <c r="I41" s="142"/>
      <c r="J41" s="141"/>
      <c r="K41" s="143"/>
    </row>
    <row r="42" spans="2:11" s="1" customFormat="1" ht="36.950000000000003" customHeight="1">
      <c r="B42" s="41"/>
      <c r="C42" s="30" t="s">
        <v>99</v>
      </c>
      <c r="D42" s="42"/>
      <c r="E42" s="42"/>
      <c r="F42" s="42"/>
      <c r="G42" s="42"/>
      <c r="H42" s="42"/>
      <c r="I42" s="118"/>
      <c r="J42" s="42"/>
      <c r="K42" s="45"/>
    </row>
    <row r="43" spans="2:11" s="1" customFormat="1" ht="6.95" customHeight="1">
      <c r="B43" s="41"/>
      <c r="C43" s="42"/>
      <c r="D43" s="42"/>
      <c r="E43" s="42"/>
      <c r="F43" s="42"/>
      <c r="G43" s="42"/>
      <c r="H43" s="42"/>
      <c r="I43" s="118"/>
      <c r="J43" s="42"/>
      <c r="K43" s="45"/>
    </row>
    <row r="44" spans="2:11" s="1" customFormat="1" ht="14.45" customHeight="1">
      <c r="B44" s="41"/>
      <c r="C44" s="37" t="s">
        <v>18</v>
      </c>
      <c r="D44" s="42"/>
      <c r="E44" s="42"/>
      <c r="F44" s="42"/>
      <c r="G44" s="42"/>
      <c r="H44" s="42"/>
      <c r="I44" s="118"/>
      <c r="J44" s="42"/>
      <c r="K44" s="45"/>
    </row>
    <row r="45" spans="2:11" s="1" customFormat="1" ht="22.5" customHeight="1">
      <c r="B45" s="41"/>
      <c r="C45" s="42"/>
      <c r="D45" s="42"/>
      <c r="E45" s="389" t="str">
        <f>E7</f>
        <v>Splašková kanalizace Škudly a Lhota pod Přeloučí</v>
      </c>
      <c r="F45" s="390"/>
      <c r="G45" s="390"/>
      <c r="H45" s="390"/>
      <c r="I45" s="118"/>
      <c r="J45" s="42"/>
      <c r="K45" s="45"/>
    </row>
    <row r="46" spans="2:11" s="1" customFormat="1" ht="14.45" customHeight="1">
      <c r="B46" s="41"/>
      <c r="C46" s="37" t="s">
        <v>97</v>
      </c>
      <c r="D46" s="42"/>
      <c r="E46" s="42"/>
      <c r="F46" s="42"/>
      <c r="G46" s="42"/>
      <c r="H46" s="42"/>
      <c r="I46" s="118"/>
      <c r="J46" s="42"/>
      <c r="K46" s="45"/>
    </row>
    <row r="47" spans="2:11" s="1" customFormat="1" ht="23.25" customHeight="1">
      <c r="B47" s="41"/>
      <c r="C47" s="42"/>
      <c r="D47" s="42"/>
      <c r="E47" s="391" t="str">
        <f>E9</f>
        <v>VRN - Vedlejší rozpočtové náklady</v>
      </c>
      <c r="F47" s="392"/>
      <c r="G47" s="392"/>
      <c r="H47" s="392"/>
      <c r="I47" s="118"/>
      <c r="J47" s="42"/>
      <c r="K47" s="45"/>
    </row>
    <row r="48" spans="2:11" s="1" customFormat="1" ht="6.95" customHeight="1">
      <c r="B48" s="41"/>
      <c r="C48" s="42"/>
      <c r="D48" s="42"/>
      <c r="E48" s="42"/>
      <c r="F48" s="42"/>
      <c r="G48" s="42"/>
      <c r="H48" s="42"/>
      <c r="I48" s="118"/>
      <c r="J48" s="42"/>
      <c r="K48" s="45"/>
    </row>
    <row r="49" spans="2:47" s="1" customFormat="1" ht="18" customHeight="1">
      <c r="B49" s="41"/>
      <c r="C49" s="37" t="s">
        <v>26</v>
      </c>
      <c r="D49" s="42"/>
      <c r="E49" s="42"/>
      <c r="F49" s="35" t="str">
        <f>F12</f>
        <v>k.ú. Škudly a Lhota pod Přeloučí</v>
      </c>
      <c r="G49" s="42"/>
      <c r="H49" s="42"/>
      <c r="I49" s="119" t="s">
        <v>28</v>
      </c>
      <c r="J49" s="120" t="str">
        <f>IF(J12="","",J12)</f>
        <v>16.12.2015</v>
      </c>
      <c r="K49" s="45"/>
    </row>
    <row r="50" spans="2:47" s="1" customFormat="1" ht="6.95" customHeight="1">
      <c r="B50" s="41"/>
      <c r="C50" s="42"/>
      <c r="D50" s="42"/>
      <c r="E50" s="42"/>
      <c r="F50" s="42"/>
      <c r="G50" s="42"/>
      <c r="H50" s="42"/>
      <c r="I50" s="118"/>
      <c r="J50" s="42"/>
      <c r="K50" s="45"/>
    </row>
    <row r="51" spans="2:47" s="1" customFormat="1">
      <c r="B51" s="41"/>
      <c r="C51" s="37" t="s">
        <v>32</v>
      </c>
      <c r="D51" s="42"/>
      <c r="E51" s="42"/>
      <c r="F51" s="35" t="str">
        <f>E15</f>
        <v>VaK Pardubice a.s., Teplého 2014, Pardubice 530 02</v>
      </c>
      <c r="G51" s="42"/>
      <c r="H51" s="42"/>
      <c r="I51" s="119" t="s">
        <v>38</v>
      </c>
      <c r="J51" s="35" t="str">
        <f>E21</f>
        <v>IKKO Hradec Králové, s.r.o., Bří. Štefanů 238, HK</v>
      </c>
      <c r="K51" s="45"/>
    </row>
    <row r="52" spans="2:47" s="1" customFormat="1" ht="14.45" customHeight="1">
      <c r="B52" s="41"/>
      <c r="C52" s="37" t="s">
        <v>36</v>
      </c>
      <c r="D52" s="42"/>
      <c r="E52" s="42"/>
      <c r="F52" s="35" t="str">
        <f>IF(E18="","",E18)</f>
        <v/>
      </c>
      <c r="G52" s="42"/>
      <c r="H52" s="42"/>
      <c r="I52" s="118"/>
      <c r="J52" s="42"/>
      <c r="K52" s="45"/>
    </row>
    <row r="53" spans="2:47" s="1" customFormat="1" ht="10.35" customHeight="1">
      <c r="B53" s="41"/>
      <c r="C53" s="42"/>
      <c r="D53" s="42"/>
      <c r="E53" s="42"/>
      <c r="F53" s="42"/>
      <c r="G53" s="42"/>
      <c r="H53" s="42"/>
      <c r="I53" s="118"/>
      <c r="J53" s="42"/>
      <c r="K53" s="45"/>
    </row>
    <row r="54" spans="2:47" s="1" customFormat="1" ht="29.25" customHeight="1">
      <c r="B54" s="41"/>
      <c r="C54" s="144" t="s">
        <v>100</v>
      </c>
      <c r="D54" s="132"/>
      <c r="E54" s="132"/>
      <c r="F54" s="132"/>
      <c r="G54" s="132"/>
      <c r="H54" s="132"/>
      <c r="I54" s="145"/>
      <c r="J54" s="146" t="s">
        <v>101</v>
      </c>
      <c r="K54" s="147"/>
    </row>
    <row r="55" spans="2:47" s="1" customFormat="1" ht="10.35" customHeight="1">
      <c r="B55" s="41"/>
      <c r="C55" s="42"/>
      <c r="D55" s="42"/>
      <c r="E55" s="42"/>
      <c r="F55" s="42"/>
      <c r="G55" s="42"/>
      <c r="H55" s="42"/>
      <c r="I55" s="118"/>
      <c r="J55" s="42"/>
      <c r="K55" s="45"/>
    </row>
    <row r="56" spans="2:47" s="1" customFormat="1" ht="29.25" customHeight="1">
      <c r="B56" s="41"/>
      <c r="C56" s="148" t="s">
        <v>102</v>
      </c>
      <c r="D56" s="42"/>
      <c r="E56" s="42"/>
      <c r="F56" s="42"/>
      <c r="G56" s="42"/>
      <c r="H56" s="42"/>
      <c r="I56" s="118"/>
      <c r="J56" s="128">
        <f>J82</f>
        <v>0</v>
      </c>
      <c r="K56" s="45"/>
      <c r="AU56" s="24" t="s">
        <v>103</v>
      </c>
    </row>
    <row r="57" spans="2:47" s="7" customFormat="1" ht="24.95" customHeight="1">
      <c r="B57" s="149"/>
      <c r="C57" s="150"/>
      <c r="D57" s="151" t="s">
        <v>1073</v>
      </c>
      <c r="E57" s="152"/>
      <c r="F57" s="152"/>
      <c r="G57" s="152"/>
      <c r="H57" s="152"/>
      <c r="I57" s="153"/>
      <c r="J57" s="154">
        <f>J83</f>
        <v>0</v>
      </c>
      <c r="K57" s="155"/>
    </row>
    <row r="58" spans="2:47" s="8" customFormat="1" ht="19.899999999999999" customHeight="1">
      <c r="B58" s="156"/>
      <c r="C58" s="157"/>
      <c r="D58" s="158" t="s">
        <v>1074</v>
      </c>
      <c r="E58" s="159"/>
      <c r="F58" s="159"/>
      <c r="G58" s="159"/>
      <c r="H58" s="159"/>
      <c r="I58" s="160"/>
      <c r="J58" s="161">
        <f>J84</f>
        <v>0</v>
      </c>
      <c r="K58" s="162"/>
    </row>
    <row r="59" spans="2:47" s="8" customFormat="1" ht="19.899999999999999" customHeight="1">
      <c r="B59" s="156"/>
      <c r="C59" s="157"/>
      <c r="D59" s="158" t="s">
        <v>1075</v>
      </c>
      <c r="E59" s="159"/>
      <c r="F59" s="159"/>
      <c r="G59" s="159"/>
      <c r="H59" s="159"/>
      <c r="I59" s="160"/>
      <c r="J59" s="161">
        <f>J95</f>
        <v>0</v>
      </c>
      <c r="K59" s="162"/>
    </row>
    <row r="60" spans="2:47" s="8" customFormat="1" ht="19.899999999999999" customHeight="1">
      <c r="B60" s="156"/>
      <c r="C60" s="157"/>
      <c r="D60" s="158" t="s">
        <v>1076</v>
      </c>
      <c r="E60" s="159"/>
      <c r="F60" s="159"/>
      <c r="G60" s="159"/>
      <c r="H60" s="159"/>
      <c r="I60" s="160"/>
      <c r="J60" s="161">
        <f>J98</f>
        <v>0</v>
      </c>
      <c r="K60" s="162"/>
    </row>
    <row r="61" spans="2:47" s="8" customFormat="1" ht="19.899999999999999" customHeight="1">
      <c r="B61" s="156"/>
      <c r="C61" s="157"/>
      <c r="D61" s="158" t="s">
        <v>1077</v>
      </c>
      <c r="E61" s="159"/>
      <c r="F61" s="159"/>
      <c r="G61" s="159"/>
      <c r="H61" s="159"/>
      <c r="I61" s="160"/>
      <c r="J61" s="161">
        <f>J102</f>
        <v>0</v>
      </c>
      <c r="K61" s="162"/>
    </row>
    <row r="62" spans="2:47" s="8" customFormat="1" ht="19.899999999999999" customHeight="1">
      <c r="B62" s="156"/>
      <c r="C62" s="157"/>
      <c r="D62" s="158" t="s">
        <v>1078</v>
      </c>
      <c r="E62" s="159"/>
      <c r="F62" s="159"/>
      <c r="G62" s="159"/>
      <c r="H62" s="159"/>
      <c r="I62" s="160"/>
      <c r="J62" s="161">
        <f>J107</f>
        <v>0</v>
      </c>
      <c r="K62" s="162"/>
    </row>
    <row r="63" spans="2:47" s="1" customFormat="1" ht="21.75" customHeight="1">
      <c r="B63" s="41"/>
      <c r="C63" s="42"/>
      <c r="D63" s="42"/>
      <c r="E63" s="42"/>
      <c r="F63" s="42"/>
      <c r="G63" s="42"/>
      <c r="H63" s="42"/>
      <c r="I63" s="118"/>
      <c r="J63" s="42"/>
      <c r="K63" s="45"/>
    </row>
    <row r="64" spans="2:47" s="1" customFormat="1" ht="6.95" customHeight="1">
      <c r="B64" s="56"/>
      <c r="C64" s="57"/>
      <c r="D64" s="57"/>
      <c r="E64" s="57"/>
      <c r="F64" s="57"/>
      <c r="G64" s="57"/>
      <c r="H64" s="57"/>
      <c r="I64" s="139"/>
      <c r="J64" s="57"/>
      <c r="K64" s="58"/>
    </row>
    <row r="68" spans="2:12" s="1" customFormat="1" ht="6.95" customHeight="1">
      <c r="B68" s="59"/>
      <c r="C68" s="60"/>
      <c r="D68" s="60"/>
      <c r="E68" s="60"/>
      <c r="F68" s="60"/>
      <c r="G68" s="60"/>
      <c r="H68" s="60"/>
      <c r="I68" s="142"/>
      <c r="J68" s="60"/>
      <c r="K68" s="60"/>
      <c r="L68" s="61"/>
    </row>
    <row r="69" spans="2:12" s="1" customFormat="1" ht="36.950000000000003" customHeight="1">
      <c r="B69" s="41"/>
      <c r="C69" s="62" t="s">
        <v>113</v>
      </c>
      <c r="D69" s="63"/>
      <c r="E69" s="63"/>
      <c r="F69" s="63"/>
      <c r="G69" s="63"/>
      <c r="H69" s="63"/>
      <c r="I69" s="163"/>
      <c r="J69" s="63"/>
      <c r="K69" s="63"/>
      <c r="L69" s="61"/>
    </row>
    <row r="70" spans="2:12" s="1" customFormat="1" ht="6.95" customHeight="1">
      <c r="B70" s="41"/>
      <c r="C70" s="63"/>
      <c r="D70" s="63"/>
      <c r="E70" s="63"/>
      <c r="F70" s="63"/>
      <c r="G70" s="63"/>
      <c r="H70" s="63"/>
      <c r="I70" s="163"/>
      <c r="J70" s="63"/>
      <c r="K70" s="63"/>
      <c r="L70" s="61"/>
    </row>
    <row r="71" spans="2:12" s="1" customFormat="1" ht="14.45" customHeight="1">
      <c r="B71" s="41"/>
      <c r="C71" s="65" t="s">
        <v>18</v>
      </c>
      <c r="D71" s="63"/>
      <c r="E71" s="63"/>
      <c r="F71" s="63"/>
      <c r="G71" s="63"/>
      <c r="H71" s="63"/>
      <c r="I71" s="163"/>
      <c r="J71" s="63"/>
      <c r="K71" s="63"/>
      <c r="L71" s="61"/>
    </row>
    <row r="72" spans="2:12" s="1" customFormat="1" ht="22.5" customHeight="1">
      <c r="B72" s="41"/>
      <c r="C72" s="63"/>
      <c r="D72" s="63"/>
      <c r="E72" s="393" t="str">
        <f>E7</f>
        <v>Splašková kanalizace Škudly a Lhota pod Přeloučí</v>
      </c>
      <c r="F72" s="394"/>
      <c r="G72" s="394"/>
      <c r="H72" s="394"/>
      <c r="I72" s="163"/>
      <c r="J72" s="63"/>
      <c r="K72" s="63"/>
      <c r="L72" s="61"/>
    </row>
    <row r="73" spans="2:12" s="1" customFormat="1" ht="14.45" customHeight="1">
      <c r="B73" s="41"/>
      <c r="C73" s="65" t="s">
        <v>97</v>
      </c>
      <c r="D73" s="63"/>
      <c r="E73" s="63"/>
      <c r="F73" s="63"/>
      <c r="G73" s="63"/>
      <c r="H73" s="63"/>
      <c r="I73" s="163"/>
      <c r="J73" s="63"/>
      <c r="K73" s="63"/>
      <c r="L73" s="61"/>
    </row>
    <row r="74" spans="2:12" s="1" customFormat="1" ht="23.25" customHeight="1">
      <c r="B74" s="41"/>
      <c r="C74" s="63"/>
      <c r="D74" s="63"/>
      <c r="E74" s="369" t="str">
        <f>E9</f>
        <v>VRN - Vedlejší rozpočtové náklady</v>
      </c>
      <c r="F74" s="395"/>
      <c r="G74" s="395"/>
      <c r="H74" s="395"/>
      <c r="I74" s="163"/>
      <c r="J74" s="63"/>
      <c r="K74" s="63"/>
      <c r="L74" s="61"/>
    </row>
    <row r="75" spans="2:12" s="1" customFormat="1" ht="6.95" customHeight="1">
      <c r="B75" s="41"/>
      <c r="C75" s="63"/>
      <c r="D75" s="63"/>
      <c r="E75" s="63"/>
      <c r="F75" s="63"/>
      <c r="G75" s="63"/>
      <c r="H75" s="63"/>
      <c r="I75" s="163"/>
      <c r="J75" s="63"/>
      <c r="K75" s="63"/>
      <c r="L75" s="61"/>
    </row>
    <row r="76" spans="2:12" s="1" customFormat="1" ht="18" customHeight="1">
      <c r="B76" s="41"/>
      <c r="C76" s="65" t="s">
        <v>26</v>
      </c>
      <c r="D76" s="63"/>
      <c r="E76" s="63"/>
      <c r="F76" s="164" t="str">
        <f>F12</f>
        <v>k.ú. Škudly a Lhota pod Přeloučí</v>
      </c>
      <c r="G76" s="63"/>
      <c r="H76" s="63"/>
      <c r="I76" s="165" t="s">
        <v>28</v>
      </c>
      <c r="J76" s="73" t="str">
        <f>IF(J12="","",J12)</f>
        <v>16.12.2015</v>
      </c>
      <c r="K76" s="63"/>
      <c r="L76" s="61"/>
    </row>
    <row r="77" spans="2:12" s="1" customFormat="1" ht="6.95" customHeight="1">
      <c r="B77" s="41"/>
      <c r="C77" s="63"/>
      <c r="D77" s="63"/>
      <c r="E77" s="63"/>
      <c r="F77" s="63"/>
      <c r="G77" s="63"/>
      <c r="H77" s="63"/>
      <c r="I77" s="163"/>
      <c r="J77" s="63"/>
      <c r="K77" s="63"/>
      <c r="L77" s="61"/>
    </row>
    <row r="78" spans="2:12" s="1" customFormat="1">
      <c r="B78" s="41"/>
      <c r="C78" s="65" t="s">
        <v>32</v>
      </c>
      <c r="D78" s="63"/>
      <c r="E78" s="63"/>
      <c r="F78" s="164" t="str">
        <f>E15</f>
        <v>VaK Pardubice a.s., Teplého 2014, Pardubice 530 02</v>
      </c>
      <c r="G78" s="63"/>
      <c r="H78" s="63"/>
      <c r="I78" s="165" t="s">
        <v>38</v>
      </c>
      <c r="J78" s="164" t="str">
        <f>E21</f>
        <v>IKKO Hradec Králové, s.r.o., Bří. Štefanů 238, HK</v>
      </c>
      <c r="K78" s="63"/>
      <c r="L78" s="61"/>
    </row>
    <row r="79" spans="2:12" s="1" customFormat="1" ht="14.45" customHeight="1">
      <c r="B79" s="41"/>
      <c r="C79" s="65" t="s">
        <v>36</v>
      </c>
      <c r="D79" s="63"/>
      <c r="E79" s="63"/>
      <c r="F79" s="164" t="str">
        <f>IF(E18="","",E18)</f>
        <v/>
      </c>
      <c r="G79" s="63"/>
      <c r="H79" s="63"/>
      <c r="I79" s="163"/>
      <c r="J79" s="63"/>
      <c r="K79" s="63"/>
      <c r="L79" s="61"/>
    </row>
    <row r="80" spans="2:12" s="1" customFormat="1" ht="10.35" customHeight="1">
      <c r="B80" s="41"/>
      <c r="C80" s="63"/>
      <c r="D80" s="63"/>
      <c r="E80" s="63"/>
      <c r="F80" s="63"/>
      <c r="G80" s="63"/>
      <c r="H80" s="63"/>
      <c r="I80" s="163"/>
      <c r="J80" s="63"/>
      <c r="K80" s="63"/>
      <c r="L80" s="61"/>
    </row>
    <row r="81" spans="2:65" s="9" customFormat="1" ht="29.25" customHeight="1">
      <c r="B81" s="166"/>
      <c r="C81" s="167" t="s">
        <v>114</v>
      </c>
      <c r="D81" s="168" t="s">
        <v>60</v>
      </c>
      <c r="E81" s="168" t="s">
        <v>56</v>
      </c>
      <c r="F81" s="168" t="s">
        <v>115</v>
      </c>
      <c r="G81" s="168" t="s">
        <v>116</v>
      </c>
      <c r="H81" s="168" t="s">
        <v>117</v>
      </c>
      <c r="I81" s="169" t="s">
        <v>118</v>
      </c>
      <c r="J81" s="168" t="s">
        <v>101</v>
      </c>
      <c r="K81" s="170" t="s">
        <v>119</v>
      </c>
      <c r="L81" s="171"/>
      <c r="M81" s="81" t="s">
        <v>120</v>
      </c>
      <c r="N81" s="82" t="s">
        <v>45</v>
      </c>
      <c r="O81" s="82" t="s">
        <v>121</v>
      </c>
      <c r="P81" s="82" t="s">
        <v>122</v>
      </c>
      <c r="Q81" s="82" t="s">
        <v>123</v>
      </c>
      <c r="R81" s="82" t="s">
        <v>124</v>
      </c>
      <c r="S81" s="82" t="s">
        <v>125</v>
      </c>
      <c r="T81" s="83" t="s">
        <v>126</v>
      </c>
    </row>
    <row r="82" spans="2:65" s="1" customFormat="1" ht="29.25" customHeight="1">
      <c r="B82" s="41"/>
      <c r="C82" s="87" t="s">
        <v>102</v>
      </c>
      <c r="D82" s="63"/>
      <c r="E82" s="63"/>
      <c r="F82" s="63"/>
      <c r="G82" s="63"/>
      <c r="H82" s="63"/>
      <c r="I82" s="163"/>
      <c r="J82" s="172">
        <f>BK82</f>
        <v>0</v>
      </c>
      <c r="K82" s="63"/>
      <c r="L82" s="61"/>
      <c r="M82" s="84"/>
      <c r="N82" s="85"/>
      <c r="O82" s="85"/>
      <c r="P82" s="173">
        <f>P83</f>
        <v>0</v>
      </c>
      <c r="Q82" s="85"/>
      <c r="R82" s="173">
        <f>R83</f>
        <v>0</v>
      </c>
      <c r="S82" s="85"/>
      <c r="T82" s="174">
        <f>T83</f>
        <v>0</v>
      </c>
      <c r="AT82" s="24" t="s">
        <v>74</v>
      </c>
      <c r="AU82" s="24" t="s">
        <v>103</v>
      </c>
      <c r="BK82" s="175">
        <f>BK83</f>
        <v>0</v>
      </c>
    </row>
    <row r="83" spans="2:65" s="10" customFormat="1" ht="37.35" customHeight="1">
      <c r="B83" s="176"/>
      <c r="C83" s="177"/>
      <c r="D83" s="178" t="s">
        <v>74</v>
      </c>
      <c r="E83" s="179" t="s">
        <v>88</v>
      </c>
      <c r="F83" s="179" t="s">
        <v>89</v>
      </c>
      <c r="G83" s="177"/>
      <c r="H83" s="177"/>
      <c r="I83" s="180"/>
      <c r="J83" s="181">
        <f>BK83</f>
        <v>0</v>
      </c>
      <c r="K83" s="177"/>
      <c r="L83" s="182"/>
      <c r="M83" s="183"/>
      <c r="N83" s="184"/>
      <c r="O83" s="184"/>
      <c r="P83" s="185">
        <f>P84+P95+P98+P102+P107</f>
        <v>0</v>
      </c>
      <c r="Q83" s="184"/>
      <c r="R83" s="185">
        <f>R84+R95+R98+R102+R107</f>
        <v>0</v>
      </c>
      <c r="S83" s="184"/>
      <c r="T83" s="186">
        <f>T84+T95+T98+T102+T107</f>
        <v>0</v>
      </c>
      <c r="AR83" s="187" t="s">
        <v>169</v>
      </c>
      <c r="AT83" s="188" t="s">
        <v>74</v>
      </c>
      <c r="AU83" s="188" t="s">
        <v>75</v>
      </c>
      <c r="AY83" s="187" t="s">
        <v>128</v>
      </c>
      <c r="BK83" s="189">
        <f>BK84+BK95+BK98+BK102+BK107</f>
        <v>0</v>
      </c>
    </row>
    <row r="84" spans="2:65" s="10" customFormat="1" ht="19.899999999999999" customHeight="1">
      <c r="B84" s="176"/>
      <c r="C84" s="177"/>
      <c r="D84" s="190" t="s">
        <v>74</v>
      </c>
      <c r="E84" s="191" t="s">
        <v>1079</v>
      </c>
      <c r="F84" s="191" t="s">
        <v>1080</v>
      </c>
      <c r="G84" s="177"/>
      <c r="H84" s="177"/>
      <c r="I84" s="180"/>
      <c r="J84" s="192">
        <f>BK84</f>
        <v>0</v>
      </c>
      <c r="K84" s="177"/>
      <c r="L84" s="182"/>
      <c r="M84" s="183"/>
      <c r="N84" s="184"/>
      <c r="O84" s="184"/>
      <c r="P84" s="185">
        <f>SUM(P85:P94)</f>
        <v>0</v>
      </c>
      <c r="Q84" s="184"/>
      <c r="R84" s="185">
        <f>SUM(R85:R94)</f>
        <v>0</v>
      </c>
      <c r="S84" s="184"/>
      <c r="T84" s="186">
        <f>SUM(T85:T94)</f>
        <v>0</v>
      </c>
      <c r="AR84" s="187" t="s">
        <v>169</v>
      </c>
      <c r="AT84" s="188" t="s">
        <v>74</v>
      </c>
      <c r="AU84" s="188" t="s">
        <v>25</v>
      </c>
      <c r="AY84" s="187" t="s">
        <v>128</v>
      </c>
      <c r="BK84" s="189">
        <f>SUM(BK85:BK94)</f>
        <v>0</v>
      </c>
    </row>
    <row r="85" spans="2:65" s="1" customFormat="1" ht="22.5" customHeight="1">
      <c r="B85" s="41"/>
      <c r="C85" s="193" t="s">
        <v>25</v>
      </c>
      <c r="D85" s="193" t="s">
        <v>130</v>
      </c>
      <c r="E85" s="194" t="s">
        <v>1081</v>
      </c>
      <c r="F85" s="195" t="s">
        <v>1082</v>
      </c>
      <c r="G85" s="196" t="s">
        <v>1083</v>
      </c>
      <c r="H85" s="197">
        <v>1</v>
      </c>
      <c r="I85" s="198"/>
      <c r="J85" s="199">
        <f>ROUND(I85*H85,2)</f>
        <v>0</v>
      </c>
      <c r="K85" s="195" t="s">
        <v>24</v>
      </c>
      <c r="L85" s="61"/>
      <c r="M85" s="200" t="s">
        <v>24</v>
      </c>
      <c r="N85" s="201" t="s">
        <v>46</v>
      </c>
      <c r="O85" s="42"/>
      <c r="P85" s="202">
        <f>O85*H85</f>
        <v>0</v>
      </c>
      <c r="Q85" s="202">
        <v>0</v>
      </c>
      <c r="R85" s="202">
        <f>Q85*H85</f>
        <v>0</v>
      </c>
      <c r="S85" s="202">
        <v>0</v>
      </c>
      <c r="T85" s="203">
        <f>S85*H85</f>
        <v>0</v>
      </c>
      <c r="AR85" s="24" t="s">
        <v>1084</v>
      </c>
      <c r="AT85" s="24" t="s">
        <v>130</v>
      </c>
      <c r="AU85" s="24" t="s">
        <v>84</v>
      </c>
      <c r="AY85" s="24" t="s">
        <v>128</v>
      </c>
      <c r="BE85" s="204">
        <f>IF(N85="základní",J85,0)</f>
        <v>0</v>
      </c>
      <c r="BF85" s="204">
        <f>IF(N85="snížená",J85,0)</f>
        <v>0</v>
      </c>
      <c r="BG85" s="204">
        <f>IF(N85="zákl. přenesená",J85,0)</f>
        <v>0</v>
      </c>
      <c r="BH85" s="204">
        <f>IF(N85="sníž. přenesená",J85,0)</f>
        <v>0</v>
      </c>
      <c r="BI85" s="204">
        <f>IF(N85="nulová",J85,0)</f>
        <v>0</v>
      </c>
      <c r="BJ85" s="24" t="s">
        <v>25</v>
      </c>
      <c r="BK85" s="204">
        <f>ROUND(I85*H85,2)</f>
        <v>0</v>
      </c>
      <c r="BL85" s="24" t="s">
        <v>1084</v>
      </c>
      <c r="BM85" s="24" t="s">
        <v>1085</v>
      </c>
    </row>
    <row r="86" spans="2:65" s="1" customFormat="1" ht="31.5" customHeight="1">
      <c r="B86" s="41"/>
      <c r="C86" s="193" t="s">
        <v>84</v>
      </c>
      <c r="D86" s="193" t="s">
        <v>130</v>
      </c>
      <c r="E86" s="194" t="s">
        <v>1086</v>
      </c>
      <c r="F86" s="195" t="s">
        <v>1087</v>
      </c>
      <c r="G86" s="196" t="s">
        <v>1088</v>
      </c>
      <c r="H86" s="197">
        <v>1</v>
      </c>
      <c r="I86" s="198"/>
      <c r="J86" s="199">
        <f>ROUND(I86*H86,2)</f>
        <v>0</v>
      </c>
      <c r="K86" s="195" t="s">
        <v>134</v>
      </c>
      <c r="L86" s="61"/>
      <c r="M86" s="200" t="s">
        <v>24</v>
      </c>
      <c r="N86" s="201" t="s">
        <v>46</v>
      </c>
      <c r="O86" s="42"/>
      <c r="P86" s="202">
        <f>O86*H86</f>
        <v>0</v>
      </c>
      <c r="Q86" s="202">
        <v>0</v>
      </c>
      <c r="R86" s="202">
        <f>Q86*H86</f>
        <v>0</v>
      </c>
      <c r="S86" s="202">
        <v>0</v>
      </c>
      <c r="T86" s="203">
        <f>S86*H86</f>
        <v>0</v>
      </c>
      <c r="AR86" s="24" t="s">
        <v>1084</v>
      </c>
      <c r="AT86" s="24" t="s">
        <v>130</v>
      </c>
      <c r="AU86" s="24" t="s">
        <v>84</v>
      </c>
      <c r="AY86" s="24" t="s">
        <v>128</v>
      </c>
      <c r="BE86" s="204">
        <f>IF(N86="základní",J86,0)</f>
        <v>0</v>
      </c>
      <c r="BF86" s="204">
        <f>IF(N86="snížená",J86,0)</f>
        <v>0</v>
      </c>
      <c r="BG86" s="204">
        <f>IF(N86="zákl. přenesená",J86,0)</f>
        <v>0</v>
      </c>
      <c r="BH86" s="204">
        <f>IF(N86="sníž. přenesená",J86,0)</f>
        <v>0</v>
      </c>
      <c r="BI86" s="204">
        <f>IF(N86="nulová",J86,0)</f>
        <v>0</v>
      </c>
      <c r="BJ86" s="24" t="s">
        <v>25</v>
      </c>
      <c r="BK86" s="204">
        <f>ROUND(I86*H86,2)</f>
        <v>0</v>
      </c>
      <c r="BL86" s="24" t="s">
        <v>1084</v>
      </c>
      <c r="BM86" s="24" t="s">
        <v>1089</v>
      </c>
    </row>
    <row r="87" spans="2:65" s="1" customFormat="1" ht="27">
      <c r="B87" s="41"/>
      <c r="C87" s="63"/>
      <c r="D87" s="221" t="s">
        <v>139</v>
      </c>
      <c r="E87" s="63"/>
      <c r="F87" s="256" t="s">
        <v>1090</v>
      </c>
      <c r="G87" s="63"/>
      <c r="H87" s="63"/>
      <c r="I87" s="163"/>
      <c r="J87" s="63"/>
      <c r="K87" s="63"/>
      <c r="L87" s="61"/>
      <c r="M87" s="207"/>
      <c r="N87" s="42"/>
      <c r="O87" s="42"/>
      <c r="P87" s="42"/>
      <c r="Q87" s="42"/>
      <c r="R87" s="42"/>
      <c r="S87" s="42"/>
      <c r="T87" s="78"/>
      <c r="AT87" s="24" t="s">
        <v>139</v>
      </c>
      <c r="AU87" s="24" t="s">
        <v>84</v>
      </c>
    </row>
    <row r="88" spans="2:65" s="1" customFormat="1" ht="22.5" customHeight="1">
      <c r="B88" s="41"/>
      <c r="C88" s="193" t="s">
        <v>154</v>
      </c>
      <c r="D88" s="193" t="s">
        <v>130</v>
      </c>
      <c r="E88" s="194" t="s">
        <v>1091</v>
      </c>
      <c r="F88" s="195" t="s">
        <v>1092</v>
      </c>
      <c r="G88" s="196" t="s">
        <v>1088</v>
      </c>
      <c r="H88" s="197">
        <v>1</v>
      </c>
      <c r="I88" s="198"/>
      <c r="J88" s="199">
        <f>ROUND(I88*H88,2)</f>
        <v>0</v>
      </c>
      <c r="K88" s="195" t="s">
        <v>134</v>
      </c>
      <c r="L88" s="61"/>
      <c r="M88" s="200" t="s">
        <v>24</v>
      </c>
      <c r="N88" s="201" t="s">
        <v>46</v>
      </c>
      <c r="O88" s="42"/>
      <c r="P88" s="202">
        <f>O88*H88</f>
        <v>0</v>
      </c>
      <c r="Q88" s="202">
        <v>0</v>
      </c>
      <c r="R88" s="202">
        <f>Q88*H88</f>
        <v>0</v>
      </c>
      <c r="S88" s="202">
        <v>0</v>
      </c>
      <c r="T88" s="203">
        <f>S88*H88</f>
        <v>0</v>
      </c>
      <c r="AR88" s="24" t="s">
        <v>1084</v>
      </c>
      <c r="AT88" s="24" t="s">
        <v>130</v>
      </c>
      <c r="AU88" s="24" t="s">
        <v>84</v>
      </c>
      <c r="AY88" s="24" t="s">
        <v>128</v>
      </c>
      <c r="BE88" s="204">
        <f>IF(N88="základní",J88,0)</f>
        <v>0</v>
      </c>
      <c r="BF88" s="204">
        <f>IF(N88="snížená",J88,0)</f>
        <v>0</v>
      </c>
      <c r="BG88" s="204">
        <f>IF(N88="zákl. přenesená",J88,0)</f>
        <v>0</v>
      </c>
      <c r="BH88" s="204">
        <f>IF(N88="sníž. přenesená",J88,0)</f>
        <v>0</v>
      </c>
      <c r="BI88" s="204">
        <f>IF(N88="nulová",J88,0)</f>
        <v>0</v>
      </c>
      <c r="BJ88" s="24" t="s">
        <v>25</v>
      </c>
      <c r="BK88" s="204">
        <f>ROUND(I88*H88,2)</f>
        <v>0</v>
      </c>
      <c r="BL88" s="24" t="s">
        <v>1084</v>
      </c>
      <c r="BM88" s="24" t="s">
        <v>1093</v>
      </c>
    </row>
    <row r="89" spans="2:65" s="1" customFormat="1" ht="40.5">
      <c r="B89" s="41"/>
      <c r="C89" s="63"/>
      <c r="D89" s="221" t="s">
        <v>139</v>
      </c>
      <c r="E89" s="63"/>
      <c r="F89" s="256" t="s">
        <v>1094</v>
      </c>
      <c r="G89" s="63"/>
      <c r="H89" s="63"/>
      <c r="I89" s="163"/>
      <c r="J89" s="63"/>
      <c r="K89" s="63"/>
      <c r="L89" s="61"/>
      <c r="M89" s="207"/>
      <c r="N89" s="42"/>
      <c r="O89" s="42"/>
      <c r="P89" s="42"/>
      <c r="Q89" s="42"/>
      <c r="R89" s="42"/>
      <c r="S89" s="42"/>
      <c r="T89" s="78"/>
      <c r="AT89" s="24" t="s">
        <v>139</v>
      </c>
      <c r="AU89" s="24" t="s">
        <v>84</v>
      </c>
    </row>
    <row r="90" spans="2:65" s="1" customFormat="1" ht="22.5" customHeight="1">
      <c r="B90" s="41"/>
      <c r="C90" s="193" t="s">
        <v>135</v>
      </c>
      <c r="D90" s="193" t="s">
        <v>130</v>
      </c>
      <c r="E90" s="194" t="s">
        <v>1095</v>
      </c>
      <c r="F90" s="195" t="s">
        <v>1096</v>
      </c>
      <c r="G90" s="196" t="s">
        <v>1088</v>
      </c>
      <c r="H90" s="197">
        <v>1</v>
      </c>
      <c r="I90" s="198"/>
      <c r="J90" s="199">
        <f>ROUND(I90*H90,2)</f>
        <v>0</v>
      </c>
      <c r="K90" s="195" t="s">
        <v>134</v>
      </c>
      <c r="L90" s="61"/>
      <c r="M90" s="200" t="s">
        <v>24</v>
      </c>
      <c r="N90" s="201" t="s">
        <v>46</v>
      </c>
      <c r="O90" s="42"/>
      <c r="P90" s="202">
        <f>O90*H90</f>
        <v>0</v>
      </c>
      <c r="Q90" s="202">
        <v>0</v>
      </c>
      <c r="R90" s="202">
        <f>Q90*H90</f>
        <v>0</v>
      </c>
      <c r="S90" s="202">
        <v>0</v>
      </c>
      <c r="T90" s="203">
        <f>S90*H90</f>
        <v>0</v>
      </c>
      <c r="AR90" s="24" t="s">
        <v>1084</v>
      </c>
      <c r="AT90" s="24" t="s">
        <v>130</v>
      </c>
      <c r="AU90" s="24" t="s">
        <v>84</v>
      </c>
      <c r="AY90" s="24" t="s">
        <v>128</v>
      </c>
      <c r="BE90" s="204">
        <f>IF(N90="základní",J90,0)</f>
        <v>0</v>
      </c>
      <c r="BF90" s="204">
        <f>IF(N90="snížená",J90,0)</f>
        <v>0</v>
      </c>
      <c r="BG90" s="204">
        <f>IF(N90="zákl. přenesená",J90,0)</f>
        <v>0</v>
      </c>
      <c r="BH90" s="204">
        <f>IF(N90="sníž. přenesená",J90,0)</f>
        <v>0</v>
      </c>
      <c r="BI90" s="204">
        <f>IF(N90="nulová",J90,0)</f>
        <v>0</v>
      </c>
      <c r="BJ90" s="24" t="s">
        <v>25</v>
      </c>
      <c r="BK90" s="204">
        <f>ROUND(I90*H90,2)</f>
        <v>0</v>
      </c>
      <c r="BL90" s="24" t="s">
        <v>1084</v>
      </c>
      <c r="BM90" s="24" t="s">
        <v>1097</v>
      </c>
    </row>
    <row r="91" spans="2:65" s="1" customFormat="1" ht="40.5">
      <c r="B91" s="41"/>
      <c r="C91" s="63"/>
      <c r="D91" s="221" t="s">
        <v>139</v>
      </c>
      <c r="E91" s="63"/>
      <c r="F91" s="256" t="s">
        <v>1098</v>
      </c>
      <c r="G91" s="63"/>
      <c r="H91" s="63"/>
      <c r="I91" s="163"/>
      <c r="J91" s="63"/>
      <c r="K91" s="63"/>
      <c r="L91" s="61"/>
      <c r="M91" s="207"/>
      <c r="N91" s="42"/>
      <c r="O91" s="42"/>
      <c r="P91" s="42"/>
      <c r="Q91" s="42"/>
      <c r="R91" s="42"/>
      <c r="S91" s="42"/>
      <c r="T91" s="78"/>
      <c r="AT91" s="24" t="s">
        <v>139</v>
      </c>
      <c r="AU91" s="24" t="s">
        <v>84</v>
      </c>
    </row>
    <row r="92" spans="2:65" s="1" customFormat="1" ht="31.5" customHeight="1">
      <c r="B92" s="41"/>
      <c r="C92" s="193" t="s">
        <v>169</v>
      </c>
      <c r="D92" s="193" t="s">
        <v>130</v>
      </c>
      <c r="E92" s="194" t="s">
        <v>1099</v>
      </c>
      <c r="F92" s="195" t="s">
        <v>1100</v>
      </c>
      <c r="G92" s="196" t="s">
        <v>1088</v>
      </c>
      <c r="H92" s="197">
        <v>1</v>
      </c>
      <c r="I92" s="198"/>
      <c r="J92" s="199">
        <f>ROUND(I92*H92,2)</f>
        <v>0</v>
      </c>
      <c r="K92" s="195" t="s">
        <v>134</v>
      </c>
      <c r="L92" s="61"/>
      <c r="M92" s="200" t="s">
        <v>24</v>
      </c>
      <c r="N92" s="201" t="s">
        <v>46</v>
      </c>
      <c r="O92" s="42"/>
      <c r="P92" s="202">
        <f>O92*H92</f>
        <v>0</v>
      </c>
      <c r="Q92" s="202">
        <v>0</v>
      </c>
      <c r="R92" s="202">
        <f>Q92*H92</f>
        <v>0</v>
      </c>
      <c r="S92" s="202">
        <v>0</v>
      </c>
      <c r="T92" s="203">
        <f>S92*H92</f>
        <v>0</v>
      </c>
      <c r="AR92" s="24" t="s">
        <v>1084</v>
      </c>
      <c r="AT92" s="24" t="s">
        <v>130</v>
      </c>
      <c r="AU92" s="24" t="s">
        <v>84</v>
      </c>
      <c r="AY92" s="24" t="s">
        <v>128</v>
      </c>
      <c r="BE92" s="204">
        <f>IF(N92="základní",J92,0)</f>
        <v>0</v>
      </c>
      <c r="BF92" s="204">
        <f>IF(N92="snížená",J92,0)</f>
        <v>0</v>
      </c>
      <c r="BG92" s="204">
        <f>IF(N92="zákl. přenesená",J92,0)</f>
        <v>0</v>
      </c>
      <c r="BH92" s="204">
        <f>IF(N92="sníž. přenesená",J92,0)</f>
        <v>0</v>
      </c>
      <c r="BI92" s="204">
        <f>IF(N92="nulová",J92,0)</f>
        <v>0</v>
      </c>
      <c r="BJ92" s="24" t="s">
        <v>25</v>
      </c>
      <c r="BK92" s="204">
        <f>ROUND(I92*H92,2)</f>
        <v>0</v>
      </c>
      <c r="BL92" s="24" t="s">
        <v>1084</v>
      </c>
      <c r="BM92" s="24" t="s">
        <v>1101</v>
      </c>
    </row>
    <row r="93" spans="2:65" s="1" customFormat="1" ht="27">
      <c r="B93" s="41"/>
      <c r="C93" s="63"/>
      <c r="D93" s="221" t="s">
        <v>139</v>
      </c>
      <c r="E93" s="63"/>
      <c r="F93" s="256" t="s">
        <v>1102</v>
      </c>
      <c r="G93" s="63"/>
      <c r="H93" s="63"/>
      <c r="I93" s="163"/>
      <c r="J93" s="63"/>
      <c r="K93" s="63"/>
      <c r="L93" s="61"/>
      <c r="M93" s="207"/>
      <c r="N93" s="42"/>
      <c r="O93" s="42"/>
      <c r="P93" s="42"/>
      <c r="Q93" s="42"/>
      <c r="R93" s="42"/>
      <c r="S93" s="42"/>
      <c r="T93" s="78"/>
      <c r="AT93" s="24" t="s">
        <v>139</v>
      </c>
      <c r="AU93" s="24" t="s">
        <v>84</v>
      </c>
    </row>
    <row r="94" spans="2:65" s="1" customFormat="1" ht="31.5" customHeight="1">
      <c r="B94" s="41"/>
      <c r="C94" s="193" t="s">
        <v>178</v>
      </c>
      <c r="D94" s="193" t="s">
        <v>130</v>
      </c>
      <c r="E94" s="194" t="s">
        <v>1103</v>
      </c>
      <c r="F94" s="195" t="s">
        <v>1104</v>
      </c>
      <c r="G94" s="196" t="s">
        <v>1088</v>
      </c>
      <c r="H94" s="197">
        <v>1</v>
      </c>
      <c r="I94" s="198"/>
      <c r="J94" s="199">
        <f>ROUND(I94*H94,2)</f>
        <v>0</v>
      </c>
      <c r="K94" s="195" t="s">
        <v>134</v>
      </c>
      <c r="L94" s="61"/>
      <c r="M94" s="200" t="s">
        <v>24</v>
      </c>
      <c r="N94" s="201" t="s">
        <v>46</v>
      </c>
      <c r="O94" s="42"/>
      <c r="P94" s="202">
        <f>O94*H94</f>
        <v>0</v>
      </c>
      <c r="Q94" s="202">
        <v>0</v>
      </c>
      <c r="R94" s="202">
        <f>Q94*H94</f>
        <v>0</v>
      </c>
      <c r="S94" s="202">
        <v>0</v>
      </c>
      <c r="T94" s="203">
        <f>S94*H94</f>
        <v>0</v>
      </c>
      <c r="AR94" s="24" t="s">
        <v>1084</v>
      </c>
      <c r="AT94" s="24" t="s">
        <v>130</v>
      </c>
      <c r="AU94" s="24" t="s">
        <v>84</v>
      </c>
      <c r="AY94" s="24" t="s">
        <v>128</v>
      </c>
      <c r="BE94" s="204">
        <f>IF(N94="základní",J94,0)</f>
        <v>0</v>
      </c>
      <c r="BF94" s="204">
        <f>IF(N94="snížená",J94,0)</f>
        <v>0</v>
      </c>
      <c r="BG94" s="204">
        <f>IF(N94="zákl. přenesená",J94,0)</f>
        <v>0</v>
      </c>
      <c r="BH94" s="204">
        <f>IF(N94="sníž. přenesená",J94,0)</f>
        <v>0</v>
      </c>
      <c r="BI94" s="204">
        <f>IF(N94="nulová",J94,0)</f>
        <v>0</v>
      </c>
      <c r="BJ94" s="24" t="s">
        <v>25</v>
      </c>
      <c r="BK94" s="204">
        <f>ROUND(I94*H94,2)</f>
        <v>0</v>
      </c>
      <c r="BL94" s="24" t="s">
        <v>1084</v>
      </c>
      <c r="BM94" s="24" t="s">
        <v>1105</v>
      </c>
    </row>
    <row r="95" spans="2:65" s="10" customFormat="1" ht="29.85" customHeight="1">
      <c r="B95" s="176"/>
      <c r="C95" s="177"/>
      <c r="D95" s="190" t="s">
        <v>74</v>
      </c>
      <c r="E95" s="191" t="s">
        <v>1106</v>
      </c>
      <c r="F95" s="191" t="s">
        <v>1107</v>
      </c>
      <c r="G95" s="177"/>
      <c r="H95" s="177"/>
      <c r="I95" s="180"/>
      <c r="J95" s="192">
        <f>BK95</f>
        <v>0</v>
      </c>
      <c r="K95" s="177"/>
      <c r="L95" s="182"/>
      <c r="M95" s="183"/>
      <c r="N95" s="184"/>
      <c r="O95" s="184"/>
      <c r="P95" s="185">
        <f>SUM(P96:P97)</f>
        <v>0</v>
      </c>
      <c r="Q95" s="184"/>
      <c r="R95" s="185">
        <f>SUM(R96:R97)</f>
        <v>0</v>
      </c>
      <c r="S95" s="184"/>
      <c r="T95" s="186">
        <f>SUM(T96:T97)</f>
        <v>0</v>
      </c>
      <c r="AR95" s="187" t="s">
        <v>169</v>
      </c>
      <c r="AT95" s="188" t="s">
        <v>74</v>
      </c>
      <c r="AU95" s="188" t="s">
        <v>25</v>
      </c>
      <c r="AY95" s="187" t="s">
        <v>128</v>
      </c>
      <c r="BK95" s="189">
        <f>SUM(BK96:BK97)</f>
        <v>0</v>
      </c>
    </row>
    <row r="96" spans="2:65" s="1" customFormat="1" ht="22.5" customHeight="1">
      <c r="B96" s="41"/>
      <c r="C96" s="193" t="s">
        <v>184</v>
      </c>
      <c r="D96" s="193" t="s">
        <v>130</v>
      </c>
      <c r="E96" s="194" t="s">
        <v>1108</v>
      </c>
      <c r="F96" s="195" t="s">
        <v>1109</v>
      </c>
      <c r="G96" s="196" t="s">
        <v>1088</v>
      </c>
      <c r="H96" s="197">
        <v>1</v>
      </c>
      <c r="I96" s="198"/>
      <c r="J96" s="199">
        <f>ROUND(I96*H96,2)</f>
        <v>0</v>
      </c>
      <c r="K96" s="195" t="s">
        <v>134</v>
      </c>
      <c r="L96" s="61"/>
      <c r="M96" s="200" t="s">
        <v>24</v>
      </c>
      <c r="N96" s="201" t="s">
        <v>46</v>
      </c>
      <c r="O96" s="42"/>
      <c r="P96" s="202">
        <f>O96*H96</f>
        <v>0</v>
      </c>
      <c r="Q96" s="202">
        <v>0</v>
      </c>
      <c r="R96" s="202">
        <f>Q96*H96</f>
        <v>0</v>
      </c>
      <c r="S96" s="202">
        <v>0</v>
      </c>
      <c r="T96" s="203">
        <f>S96*H96</f>
        <v>0</v>
      </c>
      <c r="AR96" s="24" t="s">
        <v>1084</v>
      </c>
      <c r="AT96" s="24" t="s">
        <v>130</v>
      </c>
      <c r="AU96" s="24" t="s">
        <v>84</v>
      </c>
      <c r="AY96" s="24" t="s">
        <v>128</v>
      </c>
      <c r="BE96" s="204">
        <f>IF(N96="základní",J96,0)</f>
        <v>0</v>
      </c>
      <c r="BF96" s="204">
        <f>IF(N96="snížená",J96,0)</f>
        <v>0</v>
      </c>
      <c r="BG96" s="204">
        <f>IF(N96="zákl. přenesená",J96,0)</f>
        <v>0</v>
      </c>
      <c r="BH96" s="204">
        <f>IF(N96="sníž. přenesená",J96,0)</f>
        <v>0</v>
      </c>
      <c r="BI96" s="204">
        <f>IF(N96="nulová",J96,0)</f>
        <v>0</v>
      </c>
      <c r="BJ96" s="24" t="s">
        <v>25</v>
      </c>
      <c r="BK96" s="204">
        <f>ROUND(I96*H96,2)</f>
        <v>0</v>
      </c>
      <c r="BL96" s="24" t="s">
        <v>1084</v>
      </c>
      <c r="BM96" s="24" t="s">
        <v>1110</v>
      </c>
    </row>
    <row r="97" spans="2:65" s="1" customFormat="1" ht="40.5">
      <c r="B97" s="41"/>
      <c r="C97" s="63"/>
      <c r="D97" s="205" t="s">
        <v>139</v>
      </c>
      <c r="E97" s="63"/>
      <c r="F97" s="206" t="s">
        <v>1111</v>
      </c>
      <c r="G97" s="63"/>
      <c r="H97" s="63"/>
      <c r="I97" s="163"/>
      <c r="J97" s="63"/>
      <c r="K97" s="63"/>
      <c r="L97" s="61"/>
      <c r="M97" s="207"/>
      <c r="N97" s="42"/>
      <c r="O97" s="42"/>
      <c r="P97" s="42"/>
      <c r="Q97" s="42"/>
      <c r="R97" s="42"/>
      <c r="S97" s="42"/>
      <c r="T97" s="78"/>
      <c r="AT97" s="24" t="s">
        <v>139</v>
      </c>
      <c r="AU97" s="24" t="s">
        <v>84</v>
      </c>
    </row>
    <row r="98" spans="2:65" s="10" customFormat="1" ht="29.85" customHeight="1">
      <c r="B98" s="176"/>
      <c r="C98" s="177"/>
      <c r="D98" s="190" t="s">
        <v>74</v>
      </c>
      <c r="E98" s="191" t="s">
        <v>1112</v>
      </c>
      <c r="F98" s="191" t="s">
        <v>1113</v>
      </c>
      <c r="G98" s="177"/>
      <c r="H98" s="177"/>
      <c r="I98" s="180"/>
      <c r="J98" s="192">
        <f>BK98</f>
        <v>0</v>
      </c>
      <c r="K98" s="177"/>
      <c r="L98" s="182"/>
      <c r="M98" s="183"/>
      <c r="N98" s="184"/>
      <c r="O98" s="184"/>
      <c r="P98" s="185">
        <f>SUM(P99:P101)</f>
        <v>0</v>
      </c>
      <c r="Q98" s="184"/>
      <c r="R98" s="185">
        <f>SUM(R99:R101)</f>
        <v>0</v>
      </c>
      <c r="S98" s="184"/>
      <c r="T98" s="186">
        <f>SUM(T99:T101)</f>
        <v>0</v>
      </c>
      <c r="AR98" s="187" t="s">
        <v>169</v>
      </c>
      <c r="AT98" s="188" t="s">
        <v>74</v>
      </c>
      <c r="AU98" s="188" t="s">
        <v>25</v>
      </c>
      <c r="AY98" s="187" t="s">
        <v>128</v>
      </c>
      <c r="BK98" s="189">
        <f>SUM(BK99:BK101)</f>
        <v>0</v>
      </c>
    </row>
    <row r="99" spans="2:65" s="1" customFormat="1" ht="22.5" customHeight="1">
      <c r="B99" s="41"/>
      <c r="C99" s="193" t="s">
        <v>190</v>
      </c>
      <c r="D99" s="193" t="s">
        <v>130</v>
      </c>
      <c r="E99" s="194" t="s">
        <v>1114</v>
      </c>
      <c r="F99" s="195" t="s">
        <v>1115</v>
      </c>
      <c r="G99" s="196" t="s">
        <v>1088</v>
      </c>
      <c r="H99" s="197">
        <v>1</v>
      </c>
      <c r="I99" s="198"/>
      <c r="J99" s="199">
        <f>ROUND(I99*H99,2)</f>
        <v>0</v>
      </c>
      <c r="K99" s="195" t="s">
        <v>134</v>
      </c>
      <c r="L99" s="61"/>
      <c r="M99" s="200" t="s">
        <v>24</v>
      </c>
      <c r="N99" s="201" t="s">
        <v>46</v>
      </c>
      <c r="O99" s="42"/>
      <c r="P99" s="202">
        <f>O99*H99</f>
        <v>0</v>
      </c>
      <c r="Q99" s="202">
        <v>0</v>
      </c>
      <c r="R99" s="202">
        <f>Q99*H99</f>
        <v>0</v>
      </c>
      <c r="S99" s="202">
        <v>0</v>
      </c>
      <c r="T99" s="203">
        <f>S99*H99</f>
        <v>0</v>
      </c>
      <c r="AR99" s="24" t="s">
        <v>1084</v>
      </c>
      <c r="AT99" s="24" t="s">
        <v>130</v>
      </c>
      <c r="AU99" s="24" t="s">
        <v>84</v>
      </c>
      <c r="AY99" s="24" t="s">
        <v>128</v>
      </c>
      <c r="BE99" s="204">
        <f>IF(N99="základní",J99,0)</f>
        <v>0</v>
      </c>
      <c r="BF99" s="204">
        <f>IF(N99="snížená",J99,0)</f>
        <v>0</v>
      </c>
      <c r="BG99" s="204">
        <f>IF(N99="zákl. přenesená",J99,0)</f>
        <v>0</v>
      </c>
      <c r="BH99" s="204">
        <f>IF(N99="sníž. přenesená",J99,0)</f>
        <v>0</v>
      </c>
      <c r="BI99" s="204">
        <f>IF(N99="nulová",J99,0)</f>
        <v>0</v>
      </c>
      <c r="BJ99" s="24" t="s">
        <v>25</v>
      </c>
      <c r="BK99" s="204">
        <f>ROUND(I99*H99,2)</f>
        <v>0</v>
      </c>
      <c r="BL99" s="24" t="s">
        <v>1084</v>
      </c>
      <c r="BM99" s="24" t="s">
        <v>1116</v>
      </c>
    </row>
    <row r="100" spans="2:65" s="1" customFormat="1" ht="22.5" customHeight="1">
      <c r="B100" s="41"/>
      <c r="C100" s="193" t="s">
        <v>199</v>
      </c>
      <c r="D100" s="193" t="s">
        <v>130</v>
      </c>
      <c r="E100" s="194" t="s">
        <v>1117</v>
      </c>
      <c r="F100" s="195" t="s">
        <v>1118</v>
      </c>
      <c r="G100" s="196" t="s">
        <v>1088</v>
      </c>
      <c r="H100" s="197">
        <v>1</v>
      </c>
      <c r="I100" s="198"/>
      <c r="J100" s="199">
        <f>ROUND(I100*H100,2)</f>
        <v>0</v>
      </c>
      <c r="K100" s="195" t="s">
        <v>134</v>
      </c>
      <c r="L100" s="61"/>
      <c r="M100" s="200" t="s">
        <v>24</v>
      </c>
      <c r="N100" s="201" t="s">
        <v>46</v>
      </c>
      <c r="O100" s="42"/>
      <c r="P100" s="202">
        <f>O100*H100</f>
        <v>0</v>
      </c>
      <c r="Q100" s="202">
        <v>0</v>
      </c>
      <c r="R100" s="202">
        <f>Q100*H100</f>
        <v>0</v>
      </c>
      <c r="S100" s="202">
        <v>0</v>
      </c>
      <c r="T100" s="203">
        <f>S100*H100</f>
        <v>0</v>
      </c>
      <c r="AR100" s="24" t="s">
        <v>1084</v>
      </c>
      <c r="AT100" s="24" t="s">
        <v>130</v>
      </c>
      <c r="AU100" s="24" t="s">
        <v>84</v>
      </c>
      <c r="AY100" s="24" t="s">
        <v>128</v>
      </c>
      <c r="BE100" s="204">
        <f>IF(N100="základní",J100,0)</f>
        <v>0</v>
      </c>
      <c r="BF100" s="204">
        <f>IF(N100="snížená",J100,0)</f>
        <v>0</v>
      </c>
      <c r="BG100" s="204">
        <f>IF(N100="zákl. přenesená",J100,0)</f>
        <v>0</v>
      </c>
      <c r="BH100" s="204">
        <f>IF(N100="sníž. přenesená",J100,0)</f>
        <v>0</v>
      </c>
      <c r="BI100" s="204">
        <f>IF(N100="nulová",J100,0)</f>
        <v>0</v>
      </c>
      <c r="BJ100" s="24" t="s">
        <v>25</v>
      </c>
      <c r="BK100" s="204">
        <f>ROUND(I100*H100,2)</f>
        <v>0</v>
      </c>
      <c r="BL100" s="24" t="s">
        <v>1084</v>
      </c>
      <c r="BM100" s="24" t="s">
        <v>1119</v>
      </c>
    </row>
    <row r="101" spans="2:65" s="1" customFormat="1" ht="27">
      <c r="B101" s="41"/>
      <c r="C101" s="63"/>
      <c r="D101" s="205" t="s">
        <v>139</v>
      </c>
      <c r="E101" s="63"/>
      <c r="F101" s="206" t="s">
        <v>1120</v>
      </c>
      <c r="G101" s="63"/>
      <c r="H101" s="63"/>
      <c r="I101" s="163"/>
      <c r="J101" s="63"/>
      <c r="K101" s="63"/>
      <c r="L101" s="61"/>
      <c r="M101" s="207"/>
      <c r="N101" s="42"/>
      <c r="O101" s="42"/>
      <c r="P101" s="42"/>
      <c r="Q101" s="42"/>
      <c r="R101" s="42"/>
      <c r="S101" s="42"/>
      <c r="T101" s="78"/>
      <c r="AT101" s="24" t="s">
        <v>139</v>
      </c>
      <c r="AU101" s="24" t="s">
        <v>84</v>
      </c>
    </row>
    <row r="102" spans="2:65" s="10" customFormat="1" ht="29.85" customHeight="1">
      <c r="B102" s="176"/>
      <c r="C102" s="177"/>
      <c r="D102" s="190" t="s">
        <v>74</v>
      </c>
      <c r="E102" s="191" t="s">
        <v>1121</v>
      </c>
      <c r="F102" s="191" t="s">
        <v>1122</v>
      </c>
      <c r="G102" s="177"/>
      <c r="H102" s="177"/>
      <c r="I102" s="180"/>
      <c r="J102" s="192">
        <f>BK102</f>
        <v>0</v>
      </c>
      <c r="K102" s="177"/>
      <c r="L102" s="182"/>
      <c r="M102" s="183"/>
      <c r="N102" s="184"/>
      <c r="O102" s="184"/>
      <c r="P102" s="185">
        <f>SUM(P103:P106)</f>
        <v>0</v>
      </c>
      <c r="Q102" s="184"/>
      <c r="R102" s="185">
        <f>SUM(R103:R106)</f>
        <v>0</v>
      </c>
      <c r="S102" s="184"/>
      <c r="T102" s="186">
        <f>SUM(T103:T106)</f>
        <v>0</v>
      </c>
      <c r="AR102" s="187" t="s">
        <v>169</v>
      </c>
      <c r="AT102" s="188" t="s">
        <v>74</v>
      </c>
      <c r="AU102" s="188" t="s">
        <v>25</v>
      </c>
      <c r="AY102" s="187" t="s">
        <v>128</v>
      </c>
      <c r="BK102" s="189">
        <f>SUM(BK103:BK106)</f>
        <v>0</v>
      </c>
    </row>
    <row r="103" spans="2:65" s="1" customFormat="1" ht="22.5" customHeight="1">
      <c r="B103" s="41"/>
      <c r="C103" s="193" t="s">
        <v>30</v>
      </c>
      <c r="D103" s="193" t="s">
        <v>130</v>
      </c>
      <c r="E103" s="194" t="s">
        <v>1123</v>
      </c>
      <c r="F103" s="195" t="s">
        <v>1124</v>
      </c>
      <c r="G103" s="196" t="s">
        <v>1088</v>
      </c>
      <c r="H103" s="197">
        <v>1</v>
      </c>
      <c r="I103" s="198"/>
      <c r="J103" s="199">
        <f>ROUND(I103*H103,2)</f>
        <v>0</v>
      </c>
      <c r="K103" s="195" t="s">
        <v>1125</v>
      </c>
      <c r="L103" s="61"/>
      <c r="M103" s="200" t="s">
        <v>24</v>
      </c>
      <c r="N103" s="201" t="s">
        <v>46</v>
      </c>
      <c r="O103" s="42"/>
      <c r="P103" s="202">
        <f>O103*H103</f>
        <v>0</v>
      </c>
      <c r="Q103" s="202">
        <v>0</v>
      </c>
      <c r="R103" s="202">
        <f>Q103*H103</f>
        <v>0</v>
      </c>
      <c r="S103" s="202">
        <v>0</v>
      </c>
      <c r="T103" s="203">
        <f>S103*H103</f>
        <v>0</v>
      </c>
      <c r="AR103" s="24" t="s">
        <v>1084</v>
      </c>
      <c r="AT103" s="24" t="s">
        <v>130</v>
      </c>
      <c r="AU103" s="24" t="s">
        <v>84</v>
      </c>
      <c r="AY103" s="24" t="s">
        <v>128</v>
      </c>
      <c r="BE103" s="204">
        <f>IF(N103="základní",J103,0)</f>
        <v>0</v>
      </c>
      <c r="BF103" s="204">
        <f>IF(N103="snížená",J103,0)</f>
        <v>0</v>
      </c>
      <c r="BG103" s="204">
        <f>IF(N103="zákl. přenesená",J103,0)</f>
        <v>0</v>
      </c>
      <c r="BH103" s="204">
        <f>IF(N103="sníž. přenesená",J103,0)</f>
        <v>0</v>
      </c>
      <c r="BI103" s="204">
        <f>IF(N103="nulová",J103,0)</f>
        <v>0</v>
      </c>
      <c r="BJ103" s="24" t="s">
        <v>25</v>
      </c>
      <c r="BK103" s="204">
        <f>ROUND(I103*H103,2)</f>
        <v>0</v>
      </c>
      <c r="BL103" s="24" t="s">
        <v>1084</v>
      </c>
      <c r="BM103" s="24" t="s">
        <v>1126</v>
      </c>
    </row>
    <row r="104" spans="2:65" s="1" customFormat="1" ht="67.5">
      <c r="B104" s="41"/>
      <c r="C104" s="63"/>
      <c r="D104" s="221" t="s">
        <v>139</v>
      </c>
      <c r="E104" s="63"/>
      <c r="F104" s="256" t="s">
        <v>1127</v>
      </c>
      <c r="G104" s="63"/>
      <c r="H104" s="63"/>
      <c r="I104" s="163"/>
      <c r="J104" s="63"/>
      <c r="K104" s="63"/>
      <c r="L104" s="61"/>
      <c r="M104" s="207"/>
      <c r="N104" s="42"/>
      <c r="O104" s="42"/>
      <c r="P104" s="42"/>
      <c r="Q104" s="42"/>
      <c r="R104" s="42"/>
      <c r="S104" s="42"/>
      <c r="T104" s="78"/>
      <c r="AT104" s="24" t="s">
        <v>139</v>
      </c>
      <c r="AU104" s="24" t="s">
        <v>84</v>
      </c>
    </row>
    <row r="105" spans="2:65" s="1" customFormat="1" ht="22.5" customHeight="1">
      <c r="B105" s="41"/>
      <c r="C105" s="193" t="s">
        <v>215</v>
      </c>
      <c r="D105" s="193" t="s">
        <v>130</v>
      </c>
      <c r="E105" s="194" t="s">
        <v>1128</v>
      </c>
      <c r="F105" s="195" t="s">
        <v>1129</v>
      </c>
      <c r="G105" s="196" t="s">
        <v>1088</v>
      </c>
      <c r="H105" s="197">
        <v>1</v>
      </c>
      <c r="I105" s="198"/>
      <c r="J105" s="199">
        <f>ROUND(I105*H105,2)</f>
        <v>0</v>
      </c>
      <c r="K105" s="195" t="s">
        <v>1125</v>
      </c>
      <c r="L105" s="61"/>
      <c r="M105" s="200" t="s">
        <v>24</v>
      </c>
      <c r="N105" s="201" t="s">
        <v>46</v>
      </c>
      <c r="O105" s="42"/>
      <c r="P105" s="202">
        <f>O105*H105</f>
        <v>0</v>
      </c>
      <c r="Q105" s="202">
        <v>0</v>
      </c>
      <c r="R105" s="202">
        <f>Q105*H105</f>
        <v>0</v>
      </c>
      <c r="S105" s="202">
        <v>0</v>
      </c>
      <c r="T105" s="203">
        <f>S105*H105</f>
        <v>0</v>
      </c>
      <c r="AR105" s="24" t="s">
        <v>1084</v>
      </c>
      <c r="AT105" s="24" t="s">
        <v>130</v>
      </c>
      <c r="AU105" s="24" t="s">
        <v>84</v>
      </c>
      <c r="AY105" s="24" t="s">
        <v>128</v>
      </c>
      <c r="BE105" s="204">
        <f>IF(N105="základní",J105,0)</f>
        <v>0</v>
      </c>
      <c r="BF105" s="204">
        <f>IF(N105="snížená",J105,0)</f>
        <v>0</v>
      </c>
      <c r="BG105" s="204">
        <f>IF(N105="zákl. přenesená",J105,0)</f>
        <v>0</v>
      </c>
      <c r="BH105" s="204">
        <f>IF(N105="sníž. přenesená",J105,0)</f>
        <v>0</v>
      </c>
      <c r="BI105" s="204">
        <f>IF(N105="nulová",J105,0)</f>
        <v>0</v>
      </c>
      <c r="BJ105" s="24" t="s">
        <v>25</v>
      </c>
      <c r="BK105" s="204">
        <f>ROUND(I105*H105,2)</f>
        <v>0</v>
      </c>
      <c r="BL105" s="24" t="s">
        <v>1084</v>
      </c>
      <c r="BM105" s="24" t="s">
        <v>1130</v>
      </c>
    </row>
    <row r="106" spans="2:65" s="1" customFormat="1" ht="27">
      <c r="B106" s="41"/>
      <c r="C106" s="63"/>
      <c r="D106" s="205" t="s">
        <v>139</v>
      </c>
      <c r="E106" s="63"/>
      <c r="F106" s="206" t="s">
        <v>1131</v>
      </c>
      <c r="G106" s="63"/>
      <c r="H106" s="63"/>
      <c r="I106" s="163"/>
      <c r="J106" s="63"/>
      <c r="K106" s="63"/>
      <c r="L106" s="61"/>
      <c r="M106" s="207"/>
      <c r="N106" s="42"/>
      <c r="O106" s="42"/>
      <c r="P106" s="42"/>
      <c r="Q106" s="42"/>
      <c r="R106" s="42"/>
      <c r="S106" s="42"/>
      <c r="T106" s="78"/>
      <c r="AT106" s="24" t="s">
        <v>139</v>
      </c>
      <c r="AU106" s="24" t="s">
        <v>84</v>
      </c>
    </row>
    <row r="107" spans="2:65" s="10" customFormat="1" ht="29.85" customHeight="1">
      <c r="B107" s="176"/>
      <c r="C107" s="177"/>
      <c r="D107" s="190" t="s">
        <v>74</v>
      </c>
      <c r="E107" s="191" t="s">
        <v>1132</v>
      </c>
      <c r="F107" s="191" t="s">
        <v>1133</v>
      </c>
      <c r="G107" s="177"/>
      <c r="H107" s="177"/>
      <c r="I107" s="180"/>
      <c r="J107" s="192">
        <f>BK107</f>
        <v>0</v>
      </c>
      <c r="K107" s="177"/>
      <c r="L107" s="182"/>
      <c r="M107" s="183"/>
      <c r="N107" s="184"/>
      <c r="O107" s="184"/>
      <c r="P107" s="185">
        <f>SUM(P108:P111)</f>
        <v>0</v>
      </c>
      <c r="Q107" s="184"/>
      <c r="R107" s="185">
        <f>SUM(R108:R111)</f>
        <v>0</v>
      </c>
      <c r="S107" s="184"/>
      <c r="T107" s="186">
        <f>SUM(T108:T111)</f>
        <v>0</v>
      </c>
      <c r="AR107" s="187" t="s">
        <v>169</v>
      </c>
      <c r="AT107" s="188" t="s">
        <v>74</v>
      </c>
      <c r="AU107" s="188" t="s">
        <v>25</v>
      </c>
      <c r="AY107" s="187" t="s">
        <v>128</v>
      </c>
      <c r="BK107" s="189">
        <f>SUM(BK108:BK111)</f>
        <v>0</v>
      </c>
    </row>
    <row r="108" spans="2:65" s="1" customFormat="1" ht="22.5" customHeight="1">
      <c r="B108" s="41"/>
      <c r="C108" s="193" t="s">
        <v>230</v>
      </c>
      <c r="D108" s="193" t="s">
        <v>130</v>
      </c>
      <c r="E108" s="194" t="s">
        <v>1134</v>
      </c>
      <c r="F108" s="195" t="s">
        <v>1135</v>
      </c>
      <c r="G108" s="196" t="s">
        <v>1088</v>
      </c>
      <c r="H108" s="197">
        <v>1</v>
      </c>
      <c r="I108" s="198"/>
      <c r="J108" s="199">
        <f>ROUND(I108*H108,2)</f>
        <v>0</v>
      </c>
      <c r="K108" s="195" t="s">
        <v>134</v>
      </c>
      <c r="L108" s="61"/>
      <c r="M108" s="200" t="s">
        <v>24</v>
      </c>
      <c r="N108" s="201" t="s">
        <v>46</v>
      </c>
      <c r="O108" s="42"/>
      <c r="P108" s="202">
        <f>O108*H108</f>
        <v>0</v>
      </c>
      <c r="Q108" s="202">
        <v>0</v>
      </c>
      <c r="R108" s="202">
        <f>Q108*H108</f>
        <v>0</v>
      </c>
      <c r="S108" s="202">
        <v>0</v>
      </c>
      <c r="T108" s="203">
        <f>S108*H108</f>
        <v>0</v>
      </c>
      <c r="AR108" s="24" t="s">
        <v>1136</v>
      </c>
      <c r="AT108" s="24" t="s">
        <v>130</v>
      </c>
      <c r="AU108" s="24" t="s">
        <v>84</v>
      </c>
      <c r="AY108" s="24" t="s">
        <v>128</v>
      </c>
      <c r="BE108" s="204">
        <f>IF(N108="základní",J108,0)</f>
        <v>0</v>
      </c>
      <c r="BF108" s="204">
        <f>IF(N108="snížená",J108,0)</f>
        <v>0</v>
      </c>
      <c r="BG108" s="204">
        <f>IF(N108="zákl. přenesená",J108,0)</f>
        <v>0</v>
      </c>
      <c r="BH108" s="204">
        <f>IF(N108="sníž. přenesená",J108,0)</f>
        <v>0</v>
      </c>
      <c r="BI108" s="204">
        <f>IF(N108="nulová",J108,0)</f>
        <v>0</v>
      </c>
      <c r="BJ108" s="24" t="s">
        <v>25</v>
      </c>
      <c r="BK108" s="204">
        <f>ROUND(I108*H108,2)</f>
        <v>0</v>
      </c>
      <c r="BL108" s="24" t="s">
        <v>1136</v>
      </c>
      <c r="BM108" s="24" t="s">
        <v>1137</v>
      </c>
    </row>
    <row r="109" spans="2:65" s="1" customFormat="1" ht="27">
      <c r="B109" s="41"/>
      <c r="C109" s="63"/>
      <c r="D109" s="221" t="s">
        <v>139</v>
      </c>
      <c r="E109" s="63"/>
      <c r="F109" s="256" t="s">
        <v>1138</v>
      </c>
      <c r="G109" s="63"/>
      <c r="H109" s="63"/>
      <c r="I109" s="163"/>
      <c r="J109" s="63"/>
      <c r="K109" s="63"/>
      <c r="L109" s="61"/>
      <c r="M109" s="207"/>
      <c r="N109" s="42"/>
      <c r="O109" s="42"/>
      <c r="P109" s="42"/>
      <c r="Q109" s="42"/>
      <c r="R109" s="42"/>
      <c r="S109" s="42"/>
      <c r="T109" s="78"/>
      <c r="AT109" s="24" t="s">
        <v>139</v>
      </c>
      <c r="AU109" s="24" t="s">
        <v>84</v>
      </c>
    </row>
    <row r="110" spans="2:65" s="1" customFormat="1" ht="22.5" customHeight="1">
      <c r="B110" s="41"/>
      <c r="C110" s="193" t="s">
        <v>240</v>
      </c>
      <c r="D110" s="193" t="s">
        <v>130</v>
      </c>
      <c r="E110" s="194" t="s">
        <v>1139</v>
      </c>
      <c r="F110" s="195" t="s">
        <v>1140</v>
      </c>
      <c r="G110" s="196" t="s">
        <v>1088</v>
      </c>
      <c r="H110" s="197">
        <v>1</v>
      </c>
      <c r="I110" s="198"/>
      <c r="J110" s="199">
        <f>ROUND(I110*H110,2)</f>
        <v>0</v>
      </c>
      <c r="K110" s="195" t="s">
        <v>134</v>
      </c>
      <c r="L110" s="61"/>
      <c r="M110" s="200" t="s">
        <v>24</v>
      </c>
      <c r="N110" s="201" t="s">
        <v>46</v>
      </c>
      <c r="O110" s="42"/>
      <c r="P110" s="202">
        <f>O110*H110</f>
        <v>0</v>
      </c>
      <c r="Q110" s="202">
        <v>0</v>
      </c>
      <c r="R110" s="202">
        <f>Q110*H110</f>
        <v>0</v>
      </c>
      <c r="S110" s="202">
        <v>0</v>
      </c>
      <c r="T110" s="203">
        <f>S110*H110</f>
        <v>0</v>
      </c>
      <c r="AR110" s="24" t="s">
        <v>1084</v>
      </c>
      <c r="AT110" s="24" t="s">
        <v>130</v>
      </c>
      <c r="AU110" s="24" t="s">
        <v>84</v>
      </c>
      <c r="AY110" s="24" t="s">
        <v>128</v>
      </c>
      <c r="BE110" s="204">
        <f>IF(N110="základní",J110,0)</f>
        <v>0</v>
      </c>
      <c r="BF110" s="204">
        <f>IF(N110="snížená",J110,0)</f>
        <v>0</v>
      </c>
      <c r="BG110" s="204">
        <f>IF(N110="zákl. přenesená",J110,0)</f>
        <v>0</v>
      </c>
      <c r="BH110" s="204">
        <f>IF(N110="sníž. přenesená",J110,0)</f>
        <v>0</v>
      </c>
      <c r="BI110" s="204">
        <f>IF(N110="nulová",J110,0)</f>
        <v>0</v>
      </c>
      <c r="BJ110" s="24" t="s">
        <v>25</v>
      </c>
      <c r="BK110" s="204">
        <f>ROUND(I110*H110,2)</f>
        <v>0</v>
      </c>
      <c r="BL110" s="24" t="s">
        <v>1084</v>
      </c>
      <c r="BM110" s="24" t="s">
        <v>1141</v>
      </c>
    </row>
    <row r="111" spans="2:65" s="1" customFormat="1" ht="27">
      <c r="B111" s="41"/>
      <c r="C111" s="63"/>
      <c r="D111" s="205" t="s">
        <v>139</v>
      </c>
      <c r="E111" s="63"/>
      <c r="F111" s="206" t="s">
        <v>1142</v>
      </c>
      <c r="G111" s="63"/>
      <c r="H111" s="63"/>
      <c r="I111" s="163"/>
      <c r="J111" s="63"/>
      <c r="K111" s="63"/>
      <c r="L111" s="61"/>
      <c r="M111" s="270"/>
      <c r="N111" s="271"/>
      <c r="O111" s="271"/>
      <c r="P111" s="271"/>
      <c r="Q111" s="271"/>
      <c r="R111" s="271"/>
      <c r="S111" s="271"/>
      <c r="T111" s="272"/>
      <c r="AT111" s="24" t="s">
        <v>139</v>
      </c>
      <c r="AU111" s="24" t="s">
        <v>84</v>
      </c>
    </row>
    <row r="112" spans="2:65" s="1" customFormat="1" ht="6.95" customHeight="1">
      <c r="B112" s="56"/>
      <c r="C112" s="57"/>
      <c r="D112" s="57"/>
      <c r="E112" s="57"/>
      <c r="F112" s="57"/>
      <c r="G112" s="57"/>
      <c r="H112" s="57"/>
      <c r="I112" s="139"/>
      <c r="J112" s="57"/>
      <c r="K112" s="57"/>
      <c r="L112" s="61"/>
    </row>
  </sheetData>
  <sheetProtection password="CC35" sheet="1" objects="1" scenarios="1" formatCells="0" formatColumns="0" formatRows="0" sort="0" autoFilter="0"/>
  <autoFilter ref="C81:K111"/>
  <mergeCells count="9">
    <mergeCell ref="E72:H72"/>
    <mergeCell ref="E74:H7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73" customWidth="1"/>
    <col min="2" max="2" width="1.6640625" style="273" customWidth="1"/>
    <col min="3" max="4" width="5" style="273" customWidth="1"/>
    <col min="5" max="5" width="11.6640625" style="273" customWidth="1"/>
    <col min="6" max="6" width="9.1640625" style="273" customWidth="1"/>
    <col min="7" max="7" width="5" style="273" customWidth="1"/>
    <col min="8" max="8" width="77.83203125" style="273" customWidth="1"/>
    <col min="9" max="10" width="20" style="273" customWidth="1"/>
    <col min="11" max="11" width="1.6640625" style="273" customWidth="1"/>
  </cols>
  <sheetData>
    <row r="1" spans="2:11" ht="37.5" customHeight="1"/>
    <row r="2" spans="2:11" ht="7.5" customHeight="1">
      <c r="B2" s="274"/>
      <c r="C2" s="275"/>
      <c r="D2" s="275"/>
      <c r="E2" s="275"/>
      <c r="F2" s="275"/>
      <c r="G2" s="275"/>
      <c r="H2" s="275"/>
      <c r="I2" s="275"/>
      <c r="J2" s="275"/>
      <c r="K2" s="276"/>
    </row>
    <row r="3" spans="2:11" s="15" customFormat="1" ht="45" customHeight="1">
      <c r="B3" s="277"/>
      <c r="C3" s="400" t="s">
        <v>1143</v>
      </c>
      <c r="D3" s="400"/>
      <c r="E3" s="400"/>
      <c r="F3" s="400"/>
      <c r="G3" s="400"/>
      <c r="H3" s="400"/>
      <c r="I3" s="400"/>
      <c r="J3" s="400"/>
      <c r="K3" s="278"/>
    </row>
    <row r="4" spans="2:11" ht="25.5" customHeight="1">
      <c r="B4" s="279"/>
      <c r="C4" s="404" t="s">
        <v>1144</v>
      </c>
      <c r="D4" s="404"/>
      <c r="E4" s="404"/>
      <c r="F4" s="404"/>
      <c r="G4" s="404"/>
      <c r="H4" s="404"/>
      <c r="I4" s="404"/>
      <c r="J4" s="404"/>
      <c r="K4" s="280"/>
    </row>
    <row r="5" spans="2:11" ht="5.25" customHeight="1">
      <c r="B5" s="279"/>
      <c r="C5" s="281"/>
      <c r="D5" s="281"/>
      <c r="E5" s="281"/>
      <c r="F5" s="281"/>
      <c r="G5" s="281"/>
      <c r="H5" s="281"/>
      <c r="I5" s="281"/>
      <c r="J5" s="281"/>
      <c r="K5" s="280"/>
    </row>
    <row r="6" spans="2:11" ht="15" customHeight="1">
      <c r="B6" s="279"/>
      <c r="C6" s="403" t="s">
        <v>1145</v>
      </c>
      <c r="D6" s="403"/>
      <c r="E6" s="403"/>
      <c r="F6" s="403"/>
      <c r="G6" s="403"/>
      <c r="H6" s="403"/>
      <c r="I6" s="403"/>
      <c r="J6" s="403"/>
      <c r="K6" s="280"/>
    </row>
    <row r="7" spans="2:11" ht="15" customHeight="1">
      <c r="B7" s="283"/>
      <c r="C7" s="403" t="s">
        <v>1146</v>
      </c>
      <c r="D7" s="403"/>
      <c r="E7" s="403"/>
      <c r="F7" s="403"/>
      <c r="G7" s="403"/>
      <c r="H7" s="403"/>
      <c r="I7" s="403"/>
      <c r="J7" s="403"/>
      <c r="K7" s="280"/>
    </row>
    <row r="8" spans="2:11" ht="12.75" customHeight="1">
      <c r="B8" s="283"/>
      <c r="C8" s="282"/>
      <c r="D8" s="282"/>
      <c r="E8" s="282"/>
      <c r="F8" s="282"/>
      <c r="G8" s="282"/>
      <c r="H8" s="282"/>
      <c r="I8" s="282"/>
      <c r="J8" s="282"/>
      <c r="K8" s="280"/>
    </row>
    <row r="9" spans="2:11" ht="15" customHeight="1">
      <c r="B9" s="283"/>
      <c r="C9" s="403" t="s">
        <v>1147</v>
      </c>
      <c r="D9" s="403"/>
      <c r="E9" s="403"/>
      <c r="F9" s="403"/>
      <c r="G9" s="403"/>
      <c r="H9" s="403"/>
      <c r="I9" s="403"/>
      <c r="J9" s="403"/>
      <c r="K9" s="280"/>
    </row>
    <row r="10" spans="2:11" ht="15" customHeight="1">
      <c r="B10" s="283"/>
      <c r="C10" s="282"/>
      <c r="D10" s="403" t="s">
        <v>1148</v>
      </c>
      <c r="E10" s="403"/>
      <c r="F10" s="403"/>
      <c r="G10" s="403"/>
      <c r="H10" s="403"/>
      <c r="I10" s="403"/>
      <c r="J10" s="403"/>
      <c r="K10" s="280"/>
    </row>
    <row r="11" spans="2:11" ht="15" customHeight="1">
      <c r="B11" s="283"/>
      <c r="C11" s="284"/>
      <c r="D11" s="403" t="s">
        <v>1149</v>
      </c>
      <c r="E11" s="403"/>
      <c r="F11" s="403"/>
      <c r="G11" s="403"/>
      <c r="H11" s="403"/>
      <c r="I11" s="403"/>
      <c r="J11" s="403"/>
      <c r="K11" s="280"/>
    </row>
    <row r="12" spans="2:11" ht="12.75" customHeight="1">
      <c r="B12" s="283"/>
      <c r="C12" s="284"/>
      <c r="D12" s="284"/>
      <c r="E12" s="284"/>
      <c r="F12" s="284"/>
      <c r="G12" s="284"/>
      <c r="H12" s="284"/>
      <c r="I12" s="284"/>
      <c r="J12" s="284"/>
      <c r="K12" s="280"/>
    </row>
    <row r="13" spans="2:11" ht="15" customHeight="1">
      <c r="B13" s="283"/>
      <c r="C13" s="284"/>
      <c r="D13" s="403" t="s">
        <v>1150</v>
      </c>
      <c r="E13" s="403"/>
      <c r="F13" s="403"/>
      <c r="G13" s="403"/>
      <c r="H13" s="403"/>
      <c r="I13" s="403"/>
      <c r="J13" s="403"/>
      <c r="K13" s="280"/>
    </row>
    <row r="14" spans="2:11" ht="15" customHeight="1">
      <c r="B14" s="283"/>
      <c r="C14" s="284"/>
      <c r="D14" s="403" t="s">
        <v>1151</v>
      </c>
      <c r="E14" s="403"/>
      <c r="F14" s="403"/>
      <c r="G14" s="403"/>
      <c r="H14" s="403"/>
      <c r="I14" s="403"/>
      <c r="J14" s="403"/>
      <c r="K14" s="280"/>
    </row>
    <row r="15" spans="2:11" ht="15" customHeight="1">
      <c r="B15" s="283"/>
      <c r="C15" s="284"/>
      <c r="D15" s="403" t="s">
        <v>1152</v>
      </c>
      <c r="E15" s="403"/>
      <c r="F15" s="403"/>
      <c r="G15" s="403"/>
      <c r="H15" s="403"/>
      <c r="I15" s="403"/>
      <c r="J15" s="403"/>
      <c r="K15" s="280"/>
    </row>
    <row r="16" spans="2:11" ht="15" customHeight="1">
      <c r="B16" s="283"/>
      <c r="C16" s="284"/>
      <c r="D16" s="284"/>
      <c r="E16" s="285" t="s">
        <v>82</v>
      </c>
      <c r="F16" s="403" t="s">
        <v>1153</v>
      </c>
      <c r="G16" s="403"/>
      <c r="H16" s="403"/>
      <c r="I16" s="403"/>
      <c r="J16" s="403"/>
      <c r="K16" s="280"/>
    </row>
    <row r="17" spans="2:11" ht="15" customHeight="1">
      <c r="B17" s="283"/>
      <c r="C17" s="284"/>
      <c r="D17" s="284"/>
      <c r="E17" s="285" t="s">
        <v>1154</v>
      </c>
      <c r="F17" s="403" t="s">
        <v>1155</v>
      </c>
      <c r="G17" s="403"/>
      <c r="H17" s="403"/>
      <c r="I17" s="403"/>
      <c r="J17" s="403"/>
      <c r="K17" s="280"/>
    </row>
    <row r="18" spans="2:11" ht="15" customHeight="1">
      <c r="B18" s="283"/>
      <c r="C18" s="284"/>
      <c r="D18" s="284"/>
      <c r="E18" s="285" t="s">
        <v>1156</v>
      </c>
      <c r="F18" s="403" t="s">
        <v>1157</v>
      </c>
      <c r="G18" s="403"/>
      <c r="H18" s="403"/>
      <c r="I18" s="403"/>
      <c r="J18" s="403"/>
      <c r="K18" s="280"/>
    </row>
    <row r="19" spans="2:11" ht="15" customHeight="1">
      <c r="B19" s="283"/>
      <c r="C19" s="284"/>
      <c r="D19" s="284"/>
      <c r="E19" s="285" t="s">
        <v>1158</v>
      </c>
      <c r="F19" s="403" t="s">
        <v>1159</v>
      </c>
      <c r="G19" s="403"/>
      <c r="H19" s="403"/>
      <c r="I19" s="403"/>
      <c r="J19" s="403"/>
      <c r="K19" s="280"/>
    </row>
    <row r="20" spans="2:11" ht="15" customHeight="1">
      <c r="B20" s="283"/>
      <c r="C20" s="284"/>
      <c r="D20" s="284"/>
      <c r="E20" s="285" t="s">
        <v>1160</v>
      </c>
      <c r="F20" s="403" t="s">
        <v>1161</v>
      </c>
      <c r="G20" s="403"/>
      <c r="H20" s="403"/>
      <c r="I20" s="403"/>
      <c r="J20" s="403"/>
      <c r="K20" s="280"/>
    </row>
    <row r="21" spans="2:11" ht="15" customHeight="1">
      <c r="B21" s="283"/>
      <c r="C21" s="284"/>
      <c r="D21" s="284"/>
      <c r="E21" s="285" t="s">
        <v>1162</v>
      </c>
      <c r="F21" s="403" t="s">
        <v>1163</v>
      </c>
      <c r="G21" s="403"/>
      <c r="H21" s="403"/>
      <c r="I21" s="403"/>
      <c r="J21" s="403"/>
      <c r="K21" s="280"/>
    </row>
    <row r="22" spans="2:11" ht="12.75" customHeight="1">
      <c r="B22" s="283"/>
      <c r="C22" s="284"/>
      <c r="D22" s="284"/>
      <c r="E22" s="284"/>
      <c r="F22" s="284"/>
      <c r="G22" s="284"/>
      <c r="H22" s="284"/>
      <c r="I22" s="284"/>
      <c r="J22" s="284"/>
      <c r="K22" s="280"/>
    </row>
    <row r="23" spans="2:11" ht="15" customHeight="1">
      <c r="B23" s="283"/>
      <c r="C23" s="403" t="s">
        <v>1164</v>
      </c>
      <c r="D23" s="403"/>
      <c r="E23" s="403"/>
      <c r="F23" s="403"/>
      <c r="G23" s="403"/>
      <c r="H23" s="403"/>
      <c r="I23" s="403"/>
      <c r="J23" s="403"/>
      <c r="K23" s="280"/>
    </row>
    <row r="24" spans="2:11" ht="15" customHeight="1">
      <c r="B24" s="283"/>
      <c r="C24" s="403" t="s">
        <v>1165</v>
      </c>
      <c r="D24" s="403"/>
      <c r="E24" s="403"/>
      <c r="F24" s="403"/>
      <c r="G24" s="403"/>
      <c r="H24" s="403"/>
      <c r="I24" s="403"/>
      <c r="J24" s="403"/>
      <c r="K24" s="280"/>
    </row>
    <row r="25" spans="2:11" ht="15" customHeight="1">
      <c r="B25" s="283"/>
      <c r="C25" s="282"/>
      <c r="D25" s="403" t="s">
        <v>1166</v>
      </c>
      <c r="E25" s="403"/>
      <c r="F25" s="403"/>
      <c r="G25" s="403"/>
      <c r="H25" s="403"/>
      <c r="I25" s="403"/>
      <c r="J25" s="403"/>
      <c r="K25" s="280"/>
    </row>
    <row r="26" spans="2:11" ht="15" customHeight="1">
      <c r="B26" s="283"/>
      <c r="C26" s="284"/>
      <c r="D26" s="403" t="s">
        <v>1167</v>
      </c>
      <c r="E26" s="403"/>
      <c r="F26" s="403"/>
      <c r="G26" s="403"/>
      <c r="H26" s="403"/>
      <c r="I26" s="403"/>
      <c r="J26" s="403"/>
      <c r="K26" s="280"/>
    </row>
    <row r="27" spans="2:11" ht="12.75" customHeight="1">
      <c r="B27" s="283"/>
      <c r="C27" s="284"/>
      <c r="D27" s="284"/>
      <c r="E27" s="284"/>
      <c r="F27" s="284"/>
      <c r="G27" s="284"/>
      <c r="H27" s="284"/>
      <c r="I27" s="284"/>
      <c r="J27" s="284"/>
      <c r="K27" s="280"/>
    </row>
    <row r="28" spans="2:11" ht="15" customHeight="1">
      <c r="B28" s="283"/>
      <c r="C28" s="284"/>
      <c r="D28" s="403" t="s">
        <v>1168</v>
      </c>
      <c r="E28" s="403"/>
      <c r="F28" s="403"/>
      <c r="G28" s="403"/>
      <c r="H28" s="403"/>
      <c r="I28" s="403"/>
      <c r="J28" s="403"/>
      <c r="K28" s="280"/>
    </row>
    <row r="29" spans="2:11" ht="15" customHeight="1">
      <c r="B29" s="283"/>
      <c r="C29" s="284"/>
      <c r="D29" s="403" t="s">
        <v>1169</v>
      </c>
      <c r="E29" s="403"/>
      <c r="F29" s="403"/>
      <c r="G29" s="403"/>
      <c r="H29" s="403"/>
      <c r="I29" s="403"/>
      <c r="J29" s="403"/>
      <c r="K29" s="280"/>
    </row>
    <row r="30" spans="2:11" ht="12.75" customHeight="1">
      <c r="B30" s="283"/>
      <c r="C30" s="284"/>
      <c r="D30" s="284"/>
      <c r="E30" s="284"/>
      <c r="F30" s="284"/>
      <c r="G30" s="284"/>
      <c r="H30" s="284"/>
      <c r="I30" s="284"/>
      <c r="J30" s="284"/>
      <c r="K30" s="280"/>
    </row>
    <row r="31" spans="2:11" ht="15" customHeight="1">
      <c r="B31" s="283"/>
      <c r="C31" s="284"/>
      <c r="D31" s="403" t="s">
        <v>1170</v>
      </c>
      <c r="E31" s="403"/>
      <c r="F31" s="403"/>
      <c r="G31" s="403"/>
      <c r="H31" s="403"/>
      <c r="I31" s="403"/>
      <c r="J31" s="403"/>
      <c r="K31" s="280"/>
    </row>
    <row r="32" spans="2:11" ht="15" customHeight="1">
      <c r="B32" s="283"/>
      <c r="C32" s="284"/>
      <c r="D32" s="403" t="s">
        <v>1171</v>
      </c>
      <c r="E32" s="403"/>
      <c r="F32" s="403"/>
      <c r="G32" s="403"/>
      <c r="H32" s="403"/>
      <c r="I32" s="403"/>
      <c r="J32" s="403"/>
      <c r="K32" s="280"/>
    </row>
    <row r="33" spans="2:11" ht="15" customHeight="1">
      <c r="B33" s="283"/>
      <c r="C33" s="284"/>
      <c r="D33" s="403" t="s">
        <v>1172</v>
      </c>
      <c r="E33" s="403"/>
      <c r="F33" s="403"/>
      <c r="G33" s="403"/>
      <c r="H33" s="403"/>
      <c r="I33" s="403"/>
      <c r="J33" s="403"/>
      <c r="K33" s="280"/>
    </row>
    <row r="34" spans="2:11" ht="15" customHeight="1">
      <c r="B34" s="283"/>
      <c r="C34" s="284"/>
      <c r="D34" s="282"/>
      <c r="E34" s="286" t="s">
        <v>114</v>
      </c>
      <c r="F34" s="282"/>
      <c r="G34" s="403" t="s">
        <v>1173</v>
      </c>
      <c r="H34" s="403"/>
      <c r="I34" s="403"/>
      <c r="J34" s="403"/>
      <c r="K34" s="280"/>
    </row>
    <row r="35" spans="2:11" ht="30.75" customHeight="1">
      <c r="B35" s="283"/>
      <c r="C35" s="284"/>
      <c r="D35" s="282"/>
      <c r="E35" s="286" t="s">
        <v>1174</v>
      </c>
      <c r="F35" s="282"/>
      <c r="G35" s="403" t="s">
        <v>1175</v>
      </c>
      <c r="H35" s="403"/>
      <c r="I35" s="403"/>
      <c r="J35" s="403"/>
      <c r="K35" s="280"/>
    </row>
    <row r="36" spans="2:11" ht="15" customHeight="1">
      <c r="B36" s="283"/>
      <c r="C36" s="284"/>
      <c r="D36" s="282"/>
      <c r="E36" s="286" t="s">
        <v>56</v>
      </c>
      <c r="F36" s="282"/>
      <c r="G36" s="403" t="s">
        <v>1176</v>
      </c>
      <c r="H36" s="403"/>
      <c r="I36" s="403"/>
      <c r="J36" s="403"/>
      <c r="K36" s="280"/>
    </row>
    <row r="37" spans="2:11" ht="15" customHeight="1">
      <c r="B37" s="283"/>
      <c r="C37" s="284"/>
      <c r="D37" s="282"/>
      <c r="E37" s="286" t="s">
        <v>115</v>
      </c>
      <c r="F37" s="282"/>
      <c r="G37" s="403" t="s">
        <v>1177</v>
      </c>
      <c r="H37" s="403"/>
      <c r="I37" s="403"/>
      <c r="J37" s="403"/>
      <c r="K37" s="280"/>
    </row>
    <row r="38" spans="2:11" ht="15" customHeight="1">
      <c r="B38" s="283"/>
      <c r="C38" s="284"/>
      <c r="D38" s="282"/>
      <c r="E38" s="286" t="s">
        <v>116</v>
      </c>
      <c r="F38" s="282"/>
      <c r="G38" s="403" t="s">
        <v>1178</v>
      </c>
      <c r="H38" s="403"/>
      <c r="I38" s="403"/>
      <c r="J38" s="403"/>
      <c r="K38" s="280"/>
    </row>
    <row r="39" spans="2:11" ht="15" customHeight="1">
      <c r="B39" s="283"/>
      <c r="C39" s="284"/>
      <c r="D39" s="282"/>
      <c r="E39" s="286" t="s">
        <v>117</v>
      </c>
      <c r="F39" s="282"/>
      <c r="G39" s="403" t="s">
        <v>1179</v>
      </c>
      <c r="H39" s="403"/>
      <c r="I39" s="403"/>
      <c r="J39" s="403"/>
      <c r="K39" s="280"/>
    </row>
    <row r="40" spans="2:11" ht="15" customHeight="1">
      <c r="B40" s="283"/>
      <c r="C40" s="284"/>
      <c r="D40" s="282"/>
      <c r="E40" s="286" t="s">
        <v>1180</v>
      </c>
      <c r="F40" s="282"/>
      <c r="G40" s="403" t="s">
        <v>1181</v>
      </c>
      <c r="H40" s="403"/>
      <c r="I40" s="403"/>
      <c r="J40" s="403"/>
      <c r="K40" s="280"/>
    </row>
    <row r="41" spans="2:11" ht="15" customHeight="1">
      <c r="B41" s="283"/>
      <c r="C41" s="284"/>
      <c r="D41" s="282"/>
      <c r="E41" s="286"/>
      <c r="F41" s="282"/>
      <c r="G41" s="403" t="s">
        <v>1182</v>
      </c>
      <c r="H41" s="403"/>
      <c r="I41" s="403"/>
      <c r="J41" s="403"/>
      <c r="K41" s="280"/>
    </row>
    <row r="42" spans="2:11" ht="15" customHeight="1">
      <c r="B42" s="283"/>
      <c r="C42" s="284"/>
      <c r="D42" s="282"/>
      <c r="E42" s="286" t="s">
        <v>1183</v>
      </c>
      <c r="F42" s="282"/>
      <c r="G42" s="403" t="s">
        <v>1184</v>
      </c>
      <c r="H42" s="403"/>
      <c r="I42" s="403"/>
      <c r="J42" s="403"/>
      <c r="K42" s="280"/>
    </row>
    <row r="43" spans="2:11" ht="15" customHeight="1">
      <c r="B43" s="283"/>
      <c r="C43" s="284"/>
      <c r="D43" s="282"/>
      <c r="E43" s="286" t="s">
        <v>119</v>
      </c>
      <c r="F43" s="282"/>
      <c r="G43" s="403" t="s">
        <v>1185</v>
      </c>
      <c r="H43" s="403"/>
      <c r="I43" s="403"/>
      <c r="J43" s="403"/>
      <c r="K43" s="280"/>
    </row>
    <row r="44" spans="2:11" ht="12.75" customHeight="1">
      <c r="B44" s="283"/>
      <c r="C44" s="284"/>
      <c r="D44" s="282"/>
      <c r="E44" s="282"/>
      <c r="F44" s="282"/>
      <c r="G44" s="282"/>
      <c r="H44" s="282"/>
      <c r="I44" s="282"/>
      <c r="J44" s="282"/>
      <c r="K44" s="280"/>
    </row>
    <row r="45" spans="2:11" ht="15" customHeight="1">
      <c r="B45" s="283"/>
      <c r="C45" s="284"/>
      <c r="D45" s="403" t="s">
        <v>1186</v>
      </c>
      <c r="E45" s="403"/>
      <c r="F45" s="403"/>
      <c r="G45" s="403"/>
      <c r="H45" s="403"/>
      <c r="I45" s="403"/>
      <c r="J45" s="403"/>
      <c r="K45" s="280"/>
    </row>
    <row r="46" spans="2:11" ht="15" customHeight="1">
      <c r="B46" s="283"/>
      <c r="C46" s="284"/>
      <c r="D46" s="284"/>
      <c r="E46" s="403" t="s">
        <v>1187</v>
      </c>
      <c r="F46" s="403"/>
      <c r="G46" s="403"/>
      <c r="H46" s="403"/>
      <c r="I46" s="403"/>
      <c r="J46" s="403"/>
      <c r="K46" s="280"/>
    </row>
    <row r="47" spans="2:11" ht="15" customHeight="1">
      <c r="B47" s="283"/>
      <c r="C47" s="284"/>
      <c r="D47" s="284"/>
      <c r="E47" s="403" t="s">
        <v>1188</v>
      </c>
      <c r="F47" s="403"/>
      <c r="G47" s="403"/>
      <c r="H47" s="403"/>
      <c r="I47" s="403"/>
      <c r="J47" s="403"/>
      <c r="K47" s="280"/>
    </row>
    <row r="48" spans="2:11" ht="15" customHeight="1">
      <c r="B48" s="283"/>
      <c r="C48" s="284"/>
      <c r="D48" s="284"/>
      <c r="E48" s="403" t="s">
        <v>1189</v>
      </c>
      <c r="F48" s="403"/>
      <c r="G48" s="403"/>
      <c r="H48" s="403"/>
      <c r="I48" s="403"/>
      <c r="J48" s="403"/>
      <c r="K48" s="280"/>
    </row>
    <row r="49" spans="2:11" ht="15" customHeight="1">
      <c r="B49" s="283"/>
      <c r="C49" s="284"/>
      <c r="D49" s="403" t="s">
        <v>1190</v>
      </c>
      <c r="E49" s="403"/>
      <c r="F49" s="403"/>
      <c r="G49" s="403"/>
      <c r="H49" s="403"/>
      <c r="I49" s="403"/>
      <c r="J49" s="403"/>
      <c r="K49" s="280"/>
    </row>
    <row r="50" spans="2:11" ht="25.5" customHeight="1">
      <c r="B50" s="279"/>
      <c r="C50" s="404" t="s">
        <v>1191</v>
      </c>
      <c r="D50" s="404"/>
      <c r="E50" s="404"/>
      <c r="F50" s="404"/>
      <c r="G50" s="404"/>
      <c r="H50" s="404"/>
      <c r="I50" s="404"/>
      <c r="J50" s="404"/>
      <c r="K50" s="280"/>
    </row>
    <row r="51" spans="2:11" ht="5.25" customHeight="1">
      <c r="B51" s="279"/>
      <c r="C51" s="281"/>
      <c r="D51" s="281"/>
      <c r="E51" s="281"/>
      <c r="F51" s="281"/>
      <c r="G51" s="281"/>
      <c r="H51" s="281"/>
      <c r="I51" s="281"/>
      <c r="J51" s="281"/>
      <c r="K51" s="280"/>
    </row>
    <row r="52" spans="2:11" ht="15" customHeight="1">
      <c r="B52" s="279"/>
      <c r="C52" s="403" t="s">
        <v>1192</v>
      </c>
      <c r="D52" s="403"/>
      <c r="E52" s="403"/>
      <c r="F52" s="403"/>
      <c r="G52" s="403"/>
      <c r="H52" s="403"/>
      <c r="I52" s="403"/>
      <c r="J52" s="403"/>
      <c r="K52" s="280"/>
    </row>
    <row r="53" spans="2:11" ht="15" customHeight="1">
      <c r="B53" s="279"/>
      <c r="C53" s="403" t="s">
        <v>1193</v>
      </c>
      <c r="D53" s="403"/>
      <c r="E53" s="403"/>
      <c r="F53" s="403"/>
      <c r="G53" s="403"/>
      <c r="H53" s="403"/>
      <c r="I53" s="403"/>
      <c r="J53" s="403"/>
      <c r="K53" s="280"/>
    </row>
    <row r="54" spans="2:11" ht="12.75" customHeight="1">
      <c r="B54" s="279"/>
      <c r="C54" s="282"/>
      <c r="D54" s="282"/>
      <c r="E54" s="282"/>
      <c r="F54" s="282"/>
      <c r="G54" s="282"/>
      <c r="H54" s="282"/>
      <c r="I54" s="282"/>
      <c r="J54" s="282"/>
      <c r="K54" s="280"/>
    </row>
    <row r="55" spans="2:11" ht="15" customHeight="1">
      <c r="B55" s="279"/>
      <c r="C55" s="403" t="s">
        <v>1194</v>
      </c>
      <c r="D55" s="403"/>
      <c r="E55" s="403"/>
      <c r="F55" s="403"/>
      <c r="G55" s="403"/>
      <c r="H55" s="403"/>
      <c r="I55" s="403"/>
      <c r="J55" s="403"/>
      <c r="K55" s="280"/>
    </row>
    <row r="56" spans="2:11" ht="15" customHeight="1">
      <c r="B56" s="279"/>
      <c r="C56" s="284"/>
      <c r="D56" s="403" t="s">
        <v>1195</v>
      </c>
      <c r="E56" s="403"/>
      <c r="F56" s="403"/>
      <c r="G56" s="403"/>
      <c r="H56" s="403"/>
      <c r="I56" s="403"/>
      <c r="J56" s="403"/>
      <c r="K56" s="280"/>
    </row>
    <row r="57" spans="2:11" ht="15" customHeight="1">
      <c r="B57" s="279"/>
      <c r="C57" s="284"/>
      <c r="D57" s="403" t="s">
        <v>1196</v>
      </c>
      <c r="E57" s="403"/>
      <c r="F57" s="403"/>
      <c r="G57" s="403"/>
      <c r="H57" s="403"/>
      <c r="I57" s="403"/>
      <c r="J57" s="403"/>
      <c r="K57" s="280"/>
    </row>
    <row r="58" spans="2:11" ht="15" customHeight="1">
      <c r="B58" s="279"/>
      <c r="C58" s="284"/>
      <c r="D58" s="403" t="s">
        <v>1197</v>
      </c>
      <c r="E58" s="403"/>
      <c r="F58" s="403"/>
      <c r="G58" s="403"/>
      <c r="H58" s="403"/>
      <c r="I58" s="403"/>
      <c r="J58" s="403"/>
      <c r="K58" s="280"/>
    </row>
    <row r="59" spans="2:11" ht="15" customHeight="1">
      <c r="B59" s="279"/>
      <c r="C59" s="284"/>
      <c r="D59" s="403" t="s">
        <v>1198</v>
      </c>
      <c r="E59" s="403"/>
      <c r="F59" s="403"/>
      <c r="G59" s="403"/>
      <c r="H59" s="403"/>
      <c r="I59" s="403"/>
      <c r="J59" s="403"/>
      <c r="K59" s="280"/>
    </row>
    <row r="60" spans="2:11" ht="15" customHeight="1">
      <c r="B60" s="279"/>
      <c r="C60" s="284"/>
      <c r="D60" s="402" t="s">
        <v>1199</v>
      </c>
      <c r="E60" s="402"/>
      <c r="F60" s="402"/>
      <c r="G60" s="402"/>
      <c r="H60" s="402"/>
      <c r="I60" s="402"/>
      <c r="J60" s="402"/>
      <c r="K60" s="280"/>
    </row>
    <row r="61" spans="2:11" ht="15" customHeight="1">
      <c r="B61" s="279"/>
      <c r="C61" s="284"/>
      <c r="D61" s="403" t="s">
        <v>1200</v>
      </c>
      <c r="E61" s="403"/>
      <c r="F61" s="403"/>
      <c r="G61" s="403"/>
      <c r="H61" s="403"/>
      <c r="I61" s="403"/>
      <c r="J61" s="403"/>
      <c r="K61" s="280"/>
    </row>
    <row r="62" spans="2:11" ht="12.75" customHeight="1">
      <c r="B62" s="279"/>
      <c r="C62" s="284"/>
      <c r="D62" s="284"/>
      <c r="E62" s="287"/>
      <c r="F62" s="284"/>
      <c r="G62" s="284"/>
      <c r="H62" s="284"/>
      <c r="I62" s="284"/>
      <c r="J62" s="284"/>
      <c r="K62" s="280"/>
    </row>
    <row r="63" spans="2:11" ht="15" customHeight="1">
      <c r="B63" s="279"/>
      <c r="C63" s="284"/>
      <c r="D63" s="403" t="s">
        <v>1201</v>
      </c>
      <c r="E63" s="403"/>
      <c r="F63" s="403"/>
      <c r="G63" s="403"/>
      <c r="H63" s="403"/>
      <c r="I63" s="403"/>
      <c r="J63" s="403"/>
      <c r="K63" s="280"/>
    </row>
    <row r="64" spans="2:11" ht="15" customHeight="1">
      <c r="B64" s="279"/>
      <c r="C64" s="284"/>
      <c r="D64" s="402" t="s">
        <v>1202</v>
      </c>
      <c r="E64" s="402"/>
      <c r="F64" s="402"/>
      <c r="G64" s="402"/>
      <c r="H64" s="402"/>
      <c r="I64" s="402"/>
      <c r="J64" s="402"/>
      <c r="K64" s="280"/>
    </row>
    <row r="65" spans="2:11" ht="15" customHeight="1">
      <c r="B65" s="279"/>
      <c r="C65" s="284"/>
      <c r="D65" s="403" t="s">
        <v>1203</v>
      </c>
      <c r="E65" s="403"/>
      <c r="F65" s="403"/>
      <c r="G65" s="403"/>
      <c r="H65" s="403"/>
      <c r="I65" s="403"/>
      <c r="J65" s="403"/>
      <c r="K65" s="280"/>
    </row>
    <row r="66" spans="2:11" ht="15" customHeight="1">
      <c r="B66" s="279"/>
      <c r="C66" s="284"/>
      <c r="D66" s="403" t="s">
        <v>1204</v>
      </c>
      <c r="E66" s="403"/>
      <c r="F66" s="403"/>
      <c r="G66" s="403"/>
      <c r="H66" s="403"/>
      <c r="I66" s="403"/>
      <c r="J66" s="403"/>
      <c r="K66" s="280"/>
    </row>
    <row r="67" spans="2:11" ht="15" customHeight="1">
      <c r="B67" s="279"/>
      <c r="C67" s="284"/>
      <c r="D67" s="403" t="s">
        <v>1205</v>
      </c>
      <c r="E67" s="403"/>
      <c r="F67" s="403"/>
      <c r="G67" s="403"/>
      <c r="H67" s="403"/>
      <c r="I67" s="403"/>
      <c r="J67" s="403"/>
      <c r="K67" s="280"/>
    </row>
    <row r="68" spans="2:11" ht="15" customHeight="1">
      <c r="B68" s="279"/>
      <c r="C68" s="284"/>
      <c r="D68" s="403" t="s">
        <v>1206</v>
      </c>
      <c r="E68" s="403"/>
      <c r="F68" s="403"/>
      <c r="G68" s="403"/>
      <c r="H68" s="403"/>
      <c r="I68" s="403"/>
      <c r="J68" s="403"/>
      <c r="K68" s="280"/>
    </row>
    <row r="69" spans="2:11" ht="12.75" customHeight="1">
      <c r="B69" s="288"/>
      <c r="C69" s="289"/>
      <c r="D69" s="289"/>
      <c r="E69" s="289"/>
      <c r="F69" s="289"/>
      <c r="G69" s="289"/>
      <c r="H69" s="289"/>
      <c r="I69" s="289"/>
      <c r="J69" s="289"/>
      <c r="K69" s="290"/>
    </row>
    <row r="70" spans="2:11" ht="18.75" customHeight="1">
      <c r="B70" s="291"/>
      <c r="C70" s="291"/>
      <c r="D70" s="291"/>
      <c r="E70" s="291"/>
      <c r="F70" s="291"/>
      <c r="G70" s="291"/>
      <c r="H70" s="291"/>
      <c r="I70" s="291"/>
      <c r="J70" s="291"/>
      <c r="K70" s="292"/>
    </row>
    <row r="71" spans="2:11" ht="18.75" customHeight="1">
      <c r="B71" s="292"/>
      <c r="C71" s="292"/>
      <c r="D71" s="292"/>
      <c r="E71" s="292"/>
      <c r="F71" s="292"/>
      <c r="G71" s="292"/>
      <c r="H71" s="292"/>
      <c r="I71" s="292"/>
      <c r="J71" s="292"/>
      <c r="K71" s="292"/>
    </row>
    <row r="72" spans="2:11" ht="7.5" customHeight="1">
      <c r="B72" s="293"/>
      <c r="C72" s="294"/>
      <c r="D72" s="294"/>
      <c r="E72" s="294"/>
      <c r="F72" s="294"/>
      <c r="G72" s="294"/>
      <c r="H72" s="294"/>
      <c r="I72" s="294"/>
      <c r="J72" s="294"/>
      <c r="K72" s="295"/>
    </row>
    <row r="73" spans="2:11" ht="45" customHeight="1">
      <c r="B73" s="296"/>
      <c r="C73" s="401" t="s">
        <v>95</v>
      </c>
      <c r="D73" s="401"/>
      <c r="E73" s="401"/>
      <c r="F73" s="401"/>
      <c r="G73" s="401"/>
      <c r="H73" s="401"/>
      <c r="I73" s="401"/>
      <c r="J73" s="401"/>
      <c r="K73" s="297"/>
    </row>
    <row r="74" spans="2:11" ht="17.25" customHeight="1">
      <c r="B74" s="296"/>
      <c r="C74" s="298" t="s">
        <v>1207</v>
      </c>
      <c r="D74" s="298"/>
      <c r="E74" s="298"/>
      <c r="F74" s="298" t="s">
        <v>1208</v>
      </c>
      <c r="G74" s="299"/>
      <c r="H74" s="298" t="s">
        <v>115</v>
      </c>
      <c r="I74" s="298" t="s">
        <v>60</v>
      </c>
      <c r="J74" s="298" t="s">
        <v>1209</v>
      </c>
      <c r="K74" s="297"/>
    </row>
    <row r="75" spans="2:11" ht="17.25" customHeight="1">
      <c r="B75" s="296"/>
      <c r="C75" s="300" t="s">
        <v>1210</v>
      </c>
      <c r="D75" s="300"/>
      <c r="E75" s="300"/>
      <c r="F75" s="301" t="s">
        <v>1211</v>
      </c>
      <c r="G75" s="302"/>
      <c r="H75" s="300"/>
      <c r="I75" s="300"/>
      <c r="J75" s="300" t="s">
        <v>1212</v>
      </c>
      <c r="K75" s="297"/>
    </row>
    <row r="76" spans="2:11" ht="5.25" customHeight="1">
      <c r="B76" s="296"/>
      <c r="C76" s="303"/>
      <c r="D76" s="303"/>
      <c r="E76" s="303"/>
      <c r="F76" s="303"/>
      <c r="G76" s="304"/>
      <c r="H76" s="303"/>
      <c r="I76" s="303"/>
      <c r="J76" s="303"/>
      <c r="K76" s="297"/>
    </row>
    <row r="77" spans="2:11" ht="15" customHeight="1">
      <c r="B77" s="296"/>
      <c r="C77" s="286" t="s">
        <v>56</v>
      </c>
      <c r="D77" s="303"/>
      <c r="E77" s="303"/>
      <c r="F77" s="305" t="s">
        <v>1213</v>
      </c>
      <c r="G77" s="304"/>
      <c r="H77" s="286" t="s">
        <v>1214</v>
      </c>
      <c r="I77" s="286" t="s">
        <v>1215</v>
      </c>
      <c r="J77" s="286">
        <v>20</v>
      </c>
      <c r="K77" s="297"/>
    </row>
    <row r="78" spans="2:11" ht="15" customHeight="1">
      <c r="B78" s="296"/>
      <c r="C78" s="286" t="s">
        <v>1216</v>
      </c>
      <c r="D78" s="286"/>
      <c r="E78" s="286"/>
      <c r="F78" s="305" t="s">
        <v>1213</v>
      </c>
      <c r="G78" s="304"/>
      <c r="H78" s="286" t="s">
        <v>1217</v>
      </c>
      <c r="I78" s="286" t="s">
        <v>1215</v>
      </c>
      <c r="J78" s="286">
        <v>120</v>
      </c>
      <c r="K78" s="297"/>
    </row>
    <row r="79" spans="2:11" ht="15" customHeight="1">
      <c r="B79" s="306"/>
      <c r="C79" s="286" t="s">
        <v>1218</v>
      </c>
      <c r="D79" s="286"/>
      <c r="E79" s="286"/>
      <c r="F79" s="305" t="s">
        <v>1219</v>
      </c>
      <c r="G79" s="304"/>
      <c r="H79" s="286" t="s">
        <v>1220</v>
      </c>
      <c r="I79" s="286" t="s">
        <v>1215</v>
      </c>
      <c r="J79" s="286">
        <v>50</v>
      </c>
      <c r="K79" s="297"/>
    </row>
    <row r="80" spans="2:11" ht="15" customHeight="1">
      <c r="B80" s="306"/>
      <c r="C80" s="286" t="s">
        <v>1221</v>
      </c>
      <c r="D80" s="286"/>
      <c r="E80" s="286"/>
      <c r="F80" s="305" t="s">
        <v>1213</v>
      </c>
      <c r="G80" s="304"/>
      <c r="H80" s="286" t="s">
        <v>1222</v>
      </c>
      <c r="I80" s="286" t="s">
        <v>1223</v>
      </c>
      <c r="J80" s="286"/>
      <c r="K80" s="297"/>
    </row>
    <row r="81" spans="2:11" ht="15" customHeight="1">
      <c r="B81" s="306"/>
      <c r="C81" s="307" t="s">
        <v>1224</v>
      </c>
      <c r="D81" s="307"/>
      <c r="E81" s="307"/>
      <c r="F81" s="308" t="s">
        <v>1219</v>
      </c>
      <c r="G81" s="307"/>
      <c r="H81" s="307" t="s">
        <v>1225</v>
      </c>
      <c r="I81" s="307" t="s">
        <v>1215</v>
      </c>
      <c r="J81" s="307">
        <v>15</v>
      </c>
      <c r="K81" s="297"/>
    </row>
    <row r="82" spans="2:11" ht="15" customHeight="1">
      <c r="B82" s="306"/>
      <c r="C82" s="307" t="s">
        <v>1226</v>
      </c>
      <c r="D82" s="307"/>
      <c r="E82" s="307"/>
      <c r="F82" s="308" t="s">
        <v>1219</v>
      </c>
      <c r="G82" s="307"/>
      <c r="H82" s="307" t="s">
        <v>1227</v>
      </c>
      <c r="I82" s="307" t="s">
        <v>1215</v>
      </c>
      <c r="J82" s="307">
        <v>15</v>
      </c>
      <c r="K82" s="297"/>
    </row>
    <row r="83" spans="2:11" ht="15" customHeight="1">
      <c r="B83" s="306"/>
      <c r="C83" s="307" t="s">
        <v>1228</v>
      </c>
      <c r="D83" s="307"/>
      <c r="E83" s="307"/>
      <c r="F83" s="308" t="s">
        <v>1219</v>
      </c>
      <c r="G83" s="307"/>
      <c r="H83" s="307" t="s">
        <v>1229</v>
      </c>
      <c r="I83" s="307" t="s">
        <v>1215</v>
      </c>
      <c r="J83" s="307">
        <v>20</v>
      </c>
      <c r="K83" s="297"/>
    </row>
    <row r="84" spans="2:11" ht="15" customHeight="1">
      <c r="B84" s="306"/>
      <c r="C84" s="307" t="s">
        <v>1230</v>
      </c>
      <c r="D84" s="307"/>
      <c r="E84" s="307"/>
      <c r="F84" s="308" t="s">
        <v>1219</v>
      </c>
      <c r="G84" s="307"/>
      <c r="H84" s="307" t="s">
        <v>1231</v>
      </c>
      <c r="I84" s="307" t="s">
        <v>1215</v>
      </c>
      <c r="J84" s="307">
        <v>20</v>
      </c>
      <c r="K84" s="297"/>
    </row>
    <row r="85" spans="2:11" ht="15" customHeight="1">
      <c r="B85" s="306"/>
      <c r="C85" s="286" t="s">
        <v>1232</v>
      </c>
      <c r="D85" s="286"/>
      <c r="E85" s="286"/>
      <c r="F85" s="305" t="s">
        <v>1219</v>
      </c>
      <c r="G85" s="304"/>
      <c r="H85" s="286" t="s">
        <v>1233</v>
      </c>
      <c r="I85" s="286" t="s">
        <v>1215</v>
      </c>
      <c r="J85" s="286">
        <v>50</v>
      </c>
      <c r="K85" s="297"/>
    </row>
    <row r="86" spans="2:11" ht="15" customHeight="1">
      <c r="B86" s="306"/>
      <c r="C86" s="286" t="s">
        <v>1234</v>
      </c>
      <c r="D86" s="286"/>
      <c r="E86" s="286"/>
      <c r="F86" s="305" t="s">
        <v>1219</v>
      </c>
      <c r="G86" s="304"/>
      <c r="H86" s="286" t="s">
        <v>1235</v>
      </c>
      <c r="I86" s="286" t="s">
        <v>1215</v>
      </c>
      <c r="J86" s="286">
        <v>20</v>
      </c>
      <c r="K86" s="297"/>
    </row>
    <row r="87" spans="2:11" ht="15" customHeight="1">
      <c r="B87" s="306"/>
      <c r="C87" s="286" t="s">
        <v>1236</v>
      </c>
      <c r="D87" s="286"/>
      <c r="E87" s="286"/>
      <c r="F87" s="305" t="s">
        <v>1219</v>
      </c>
      <c r="G87" s="304"/>
      <c r="H87" s="286" t="s">
        <v>1237</v>
      </c>
      <c r="I87" s="286" t="s">
        <v>1215</v>
      </c>
      <c r="J87" s="286">
        <v>20</v>
      </c>
      <c r="K87" s="297"/>
    </row>
    <row r="88" spans="2:11" ht="15" customHeight="1">
      <c r="B88" s="306"/>
      <c r="C88" s="286" t="s">
        <v>1238</v>
      </c>
      <c r="D88" s="286"/>
      <c r="E88" s="286"/>
      <c r="F88" s="305" t="s">
        <v>1219</v>
      </c>
      <c r="G88" s="304"/>
      <c r="H88" s="286" t="s">
        <v>1239</v>
      </c>
      <c r="I88" s="286" t="s">
        <v>1215</v>
      </c>
      <c r="J88" s="286">
        <v>50</v>
      </c>
      <c r="K88" s="297"/>
    </row>
    <row r="89" spans="2:11" ht="15" customHeight="1">
      <c r="B89" s="306"/>
      <c r="C89" s="286" t="s">
        <v>1240</v>
      </c>
      <c r="D89" s="286"/>
      <c r="E89" s="286"/>
      <c r="F89" s="305" t="s">
        <v>1219</v>
      </c>
      <c r="G89" s="304"/>
      <c r="H89" s="286" t="s">
        <v>1240</v>
      </c>
      <c r="I89" s="286" t="s">
        <v>1215</v>
      </c>
      <c r="J89" s="286">
        <v>50</v>
      </c>
      <c r="K89" s="297"/>
    </row>
    <row r="90" spans="2:11" ht="15" customHeight="1">
      <c r="B90" s="306"/>
      <c r="C90" s="286" t="s">
        <v>120</v>
      </c>
      <c r="D90" s="286"/>
      <c r="E90" s="286"/>
      <c r="F90" s="305" t="s">
        <v>1219</v>
      </c>
      <c r="G90" s="304"/>
      <c r="H90" s="286" t="s">
        <v>1241</v>
      </c>
      <c r="I90" s="286" t="s">
        <v>1215</v>
      </c>
      <c r="J90" s="286">
        <v>255</v>
      </c>
      <c r="K90" s="297"/>
    </row>
    <row r="91" spans="2:11" ht="15" customHeight="1">
      <c r="B91" s="306"/>
      <c r="C91" s="286" t="s">
        <v>1242</v>
      </c>
      <c r="D91" s="286"/>
      <c r="E91" s="286"/>
      <c r="F91" s="305" t="s">
        <v>1213</v>
      </c>
      <c r="G91" s="304"/>
      <c r="H91" s="286" t="s">
        <v>1243</v>
      </c>
      <c r="I91" s="286" t="s">
        <v>1244</v>
      </c>
      <c r="J91" s="286"/>
      <c r="K91" s="297"/>
    </row>
    <row r="92" spans="2:11" ht="15" customHeight="1">
      <c r="B92" s="306"/>
      <c r="C92" s="286" t="s">
        <v>1245</v>
      </c>
      <c r="D92" s="286"/>
      <c r="E92" s="286"/>
      <c r="F92" s="305" t="s">
        <v>1213</v>
      </c>
      <c r="G92" s="304"/>
      <c r="H92" s="286" t="s">
        <v>1246</v>
      </c>
      <c r="I92" s="286" t="s">
        <v>1247</v>
      </c>
      <c r="J92" s="286"/>
      <c r="K92" s="297"/>
    </row>
    <row r="93" spans="2:11" ht="15" customHeight="1">
      <c r="B93" s="306"/>
      <c r="C93" s="286" t="s">
        <v>1248</v>
      </c>
      <c r="D93" s="286"/>
      <c r="E93" s="286"/>
      <c r="F93" s="305" t="s">
        <v>1213</v>
      </c>
      <c r="G93" s="304"/>
      <c r="H93" s="286" t="s">
        <v>1248</v>
      </c>
      <c r="I93" s="286" t="s">
        <v>1247</v>
      </c>
      <c r="J93" s="286"/>
      <c r="K93" s="297"/>
    </row>
    <row r="94" spans="2:11" ht="15" customHeight="1">
      <c r="B94" s="306"/>
      <c r="C94" s="286" t="s">
        <v>41</v>
      </c>
      <c r="D94" s="286"/>
      <c r="E94" s="286"/>
      <c r="F94" s="305" t="s">
        <v>1213</v>
      </c>
      <c r="G94" s="304"/>
      <c r="H94" s="286" t="s">
        <v>1249</v>
      </c>
      <c r="I94" s="286" t="s">
        <v>1247</v>
      </c>
      <c r="J94" s="286"/>
      <c r="K94" s="297"/>
    </row>
    <row r="95" spans="2:11" ht="15" customHeight="1">
      <c r="B95" s="306"/>
      <c r="C95" s="286" t="s">
        <v>51</v>
      </c>
      <c r="D95" s="286"/>
      <c r="E95" s="286"/>
      <c r="F95" s="305" t="s">
        <v>1213</v>
      </c>
      <c r="G95" s="304"/>
      <c r="H95" s="286" t="s">
        <v>1250</v>
      </c>
      <c r="I95" s="286" t="s">
        <v>1247</v>
      </c>
      <c r="J95" s="286"/>
      <c r="K95" s="297"/>
    </row>
    <row r="96" spans="2:11" ht="15" customHeight="1">
      <c r="B96" s="309"/>
      <c r="C96" s="310"/>
      <c r="D96" s="310"/>
      <c r="E96" s="310"/>
      <c r="F96" s="310"/>
      <c r="G96" s="310"/>
      <c r="H96" s="310"/>
      <c r="I96" s="310"/>
      <c r="J96" s="310"/>
      <c r="K96" s="311"/>
    </row>
    <row r="97" spans="2:11" ht="18.75" customHeight="1">
      <c r="B97" s="312"/>
      <c r="C97" s="313"/>
      <c r="D97" s="313"/>
      <c r="E97" s="313"/>
      <c r="F97" s="313"/>
      <c r="G97" s="313"/>
      <c r="H97" s="313"/>
      <c r="I97" s="313"/>
      <c r="J97" s="313"/>
      <c r="K97" s="312"/>
    </row>
    <row r="98" spans="2:11" ht="18.75" customHeight="1">
      <c r="B98" s="292"/>
      <c r="C98" s="292"/>
      <c r="D98" s="292"/>
      <c r="E98" s="292"/>
      <c r="F98" s="292"/>
      <c r="G98" s="292"/>
      <c r="H98" s="292"/>
      <c r="I98" s="292"/>
      <c r="J98" s="292"/>
      <c r="K98" s="292"/>
    </row>
    <row r="99" spans="2:11" ht="7.5" customHeight="1">
      <c r="B99" s="293"/>
      <c r="C99" s="294"/>
      <c r="D99" s="294"/>
      <c r="E99" s="294"/>
      <c r="F99" s="294"/>
      <c r="G99" s="294"/>
      <c r="H99" s="294"/>
      <c r="I99" s="294"/>
      <c r="J99" s="294"/>
      <c r="K99" s="295"/>
    </row>
    <row r="100" spans="2:11" ht="45" customHeight="1">
      <c r="B100" s="296"/>
      <c r="C100" s="401" t="s">
        <v>1251</v>
      </c>
      <c r="D100" s="401"/>
      <c r="E100" s="401"/>
      <c r="F100" s="401"/>
      <c r="G100" s="401"/>
      <c r="H100" s="401"/>
      <c r="I100" s="401"/>
      <c r="J100" s="401"/>
      <c r="K100" s="297"/>
    </row>
    <row r="101" spans="2:11" ht="17.25" customHeight="1">
      <c r="B101" s="296"/>
      <c r="C101" s="298" t="s">
        <v>1207</v>
      </c>
      <c r="D101" s="298"/>
      <c r="E101" s="298"/>
      <c r="F101" s="298" t="s">
        <v>1208</v>
      </c>
      <c r="G101" s="299"/>
      <c r="H101" s="298" t="s">
        <v>115</v>
      </c>
      <c r="I101" s="298" t="s">
        <v>60</v>
      </c>
      <c r="J101" s="298" t="s">
        <v>1209</v>
      </c>
      <c r="K101" s="297"/>
    </row>
    <row r="102" spans="2:11" ht="17.25" customHeight="1">
      <c r="B102" s="296"/>
      <c r="C102" s="300" t="s">
        <v>1210</v>
      </c>
      <c r="D102" s="300"/>
      <c r="E102" s="300"/>
      <c r="F102" s="301" t="s">
        <v>1211</v>
      </c>
      <c r="G102" s="302"/>
      <c r="H102" s="300"/>
      <c r="I102" s="300"/>
      <c r="J102" s="300" t="s">
        <v>1212</v>
      </c>
      <c r="K102" s="297"/>
    </row>
    <row r="103" spans="2:11" ht="5.25" customHeight="1">
      <c r="B103" s="296"/>
      <c r="C103" s="298"/>
      <c r="D103" s="298"/>
      <c r="E103" s="298"/>
      <c r="F103" s="298"/>
      <c r="G103" s="314"/>
      <c r="H103" s="298"/>
      <c r="I103" s="298"/>
      <c r="J103" s="298"/>
      <c r="K103" s="297"/>
    </row>
    <row r="104" spans="2:11" ht="15" customHeight="1">
      <c r="B104" s="296"/>
      <c r="C104" s="286" t="s">
        <v>56</v>
      </c>
      <c r="D104" s="303"/>
      <c r="E104" s="303"/>
      <c r="F104" s="305" t="s">
        <v>1213</v>
      </c>
      <c r="G104" s="314"/>
      <c r="H104" s="286" t="s">
        <v>1252</v>
      </c>
      <c r="I104" s="286" t="s">
        <v>1215</v>
      </c>
      <c r="J104" s="286">
        <v>20</v>
      </c>
      <c r="K104" s="297"/>
    </row>
    <row r="105" spans="2:11" ht="15" customHeight="1">
      <c r="B105" s="296"/>
      <c r="C105" s="286" t="s">
        <v>1216</v>
      </c>
      <c r="D105" s="286"/>
      <c r="E105" s="286"/>
      <c r="F105" s="305" t="s">
        <v>1213</v>
      </c>
      <c r="G105" s="286"/>
      <c r="H105" s="286" t="s">
        <v>1252</v>
      </c>
      <c r="I105" s="286" t="s">
        <v>1215</v>
      </c>
      <c r="J105" s="286">
        <v>120</v>
      </c>
      <c r="K105" s="297"/>
    </row>
    <row r="106" spans="2:11" ht="15" customHeight="1">
      <c r="B106" s="306"/>
      <c r="C106" s="286" t="s">
        <v>1218</v>
      </c>
      <c r="D106" s="286"/>
      <c r="E106" s="286"/>
      <c r="F106" s="305" t="s">
        <v>1219</v>
      </c>
      <c r="G106" s="286"/>
      <c r="H106" s="286" t="s">
        <v>1252</v>
      </c>
      <c r="I106" s="286" t="s">
        <v>1215</v>
      </c>
      <c r="J106" s="286">
        <v>50</v>
      </c>
      <c r="K106" s="297"/>
    </row>
    <row r="107" spans="2:11" ht="15" customHeight="1">
      <c r="B107" s="306"/>
      <c r="C107" s="286" t="s">
        <v>1221</v>
      </c>
      <c r="D107" s="286"/>
      <c r="E107" s="286"/>
      <c r="F107" s="305" t="s">
        <v>1213</v>
      </c>
      <c r="G107" s="286"/>
      <c r="H107" s="286" t="s">
        <v>1252</v>
      </c>
      <c r="I107" s="286" t="s">
        <v>1223</v>
      </c>
      <c r="J107" s="286"/>
      <c r="K107" s="297"/>
    </row>
    <row r="108" spans="2:11" ht="15" customHeight="1">
      <c r="B108" s="306"/>
      <c r="C108" s="286" t="s">
        <v>1232</v>
      </c>
      <c r="D108" s="286"/>
      <c r="E108" s="286"/>
      <c r="F108" s="305" t="s">
        <v>1219</v>
      </c>
      <c r="G108" s="286"/>
      <c r="H108" s="286" t="s">
        <v>1252</v>
      </c>
      <c r="I108" s="286" t="s">
        <v>1215</v>
      </c>
      <c r="J108" s="286">
        <v>50</v>
      </c>
      <c r="K108" s="297"/>
    </row>
    <row r="109" spans="2:11" ht="15" customHeight="1">
      <c r="B109" s="306"/>
      <c r="C109" s="286" t="s">
        <v>1240</v>
      </c>
      <c r="D109" s="286"/>
      <c r="E109" s="286"/>
      <c r="F109" s="305" t="s">
        <v>1219</v>
      </c>
      <c r="G109" s="286"/>
      <c r="H109" s="286" t="s">
        <v>1252</v>
      </c>
      <c r="I109" s="286" t="s">
        <v>1215</v>
      </c>
      <c r="J109" s="286">
        <v>50</v>
      </c>
      <c r="K109" s="297"/>
    </row>
    <row r="110" spans="2:11" ht="15" customHeight="1">
      <c r="B110" s="306"/>
      <c r="C110" s="286" t="s">
        <v>1238</v>
      </c>
      <c r="D110" s="286"/>
      <c r="E110" s="286"/>
      <c r="F110" s="305" t="s">
        <v>1219</v>
      </c>
      <c r="G110" s="286"/>
      <c r="H110" s="286" t="s">
        <v>1252</v>
      </c>
      <c r="I110" s="286" t="s">
        <v>1215</v>
      </c>
      <c r="J110" s="286">
        <v>50</v>
      </c>
      <c r="K110" s="297"/>
    </row>
    <row r="111" spans="2:11" ht="15" customHeight="1">
      <c r="B111" s="306"/>
      <c r="C111" s="286" t="s">
        <v>56</v>
      </c>
      <c r="D111" s="286"/>
      <c r="E111" s="286"/>
      <c r="F111" s="305" t="s">
        <v>1213</v>
      </c>
      <c r="G111" s="286"/>
      <c r="H111" s="286" t="s">
        <v>1253</v>
      </c>
      <c r="I111" s="286" t="s">
        <v>1215</v>
      </c>
      <c r="J111" s="286">
        <v>20</v>
      </c>
      <c r="K111" s="297"/>
    </row>
    <row r="112" spans="2:11" ht="15" customHeight="1">
      <c r="B112" s="306"/>
      <c r="C112" s="286" t="s">
        <v>1254</v>
      </c>
      <c r="D112" s="286"/>
      <c r="E112" s="286"/>
      <c r="F112" s="305" t="s">
        <v>1213</v>
      </c>
      <c r="G112" s="286"/>
      <c r="H112" s="286" t="s">
        <v>1255</v>
      </c>
      <c r="I112" s="286" t="s">
        <v>1215</v>
      </c>
      <c r="J112" s="286">
        <v>120</v>
      </c>
      <c r="K112" s="297"/>
    </row>
    <row r="113" spans="2:11" ht="15" customHeight="1">
      <c r="B113" s="306"/>
      <c r="C113" s="286" t="s">
        <v>41</v>
      </c>
      <c r="D113" s="286"/>
      <c r="E113" s="286"/>
      <c r="F113" s="305" t="s">
        <v>1213</v>
      </c>
      <c r="G113" s="286"/>
      <c r="H113" s="286" t="s">
        <v>1256</v>
      </c>
      <c r="I113" s="286" t="s">
        <v>1247</v>
      </c>
      <c r="J113" s="286"/>
      <c r="K113" s="297"/>
    </row>
    <row r="114" spans="2:11" ht="15" customHeight="1">
      <c r="B114" s="306"/>
      <c r="C114" s="286" t="s">
        <v>51</v>
      </c>
      <c r="D114" s="286"/>
      <c r="E114" s="286"/>
      <c r="F114" s="305" t="s">
        <v>1213</v>
      </c>
      <c r="G114" s="286"/>
      <c r="H114" s="286" t="s">
        <v>1257</v>
      </c>
      <c r="I114" s="286" t="s">
        <v>1247</v>
      </c>
      <c r="J114" s="286"/>
      <c r="K114" s="297"/>
    </row>
    <row r="115" spans="2:11" ht="15" customHeight="1">
      <c r="B115" s="306"/>
      <c r="C115" s="286" t="s">
        <v>60</v>
      </c>
      <c r="D115" s="286"/>
      <c r="E115" s="286"/>
      <c r="F115" s="305" t="s">
        <v>1213</v>
      </c>
      <c r="G115" s="286"/>
      <c r="H115" s="286" t="s">
        <v>1258</v>
      </c>
      <c r="I115" s="286" t="s">
        <v>1259</v>
      </c>
      <c r="J115" s="286"/>
      <c r="K115" s="297"/>
    </row>
    <row r="116" spans="2:11" ht="15" customHeight="1">
      <c r="B116" s="309"/>
      <c r="C116" s="315"/>
      <c r="D116" s="315"/>
      <c r="E116" s="315"/>
      <c r="F116" s="315"/>
      <c r="G116" s="315"/>
      <c r="H116" s="315"/>
      <c r="I116" s="315"/>
      <c r="J116" s="315"/>
      <c r="K116" s="311"/>
    </row>
    <row r="117" spans="2:11" ht="18.75" customHeight="1">
      <c r="B117" s="316"/>
      <c r="C117" s="282"/>
      <c r="D117" s="282"/>
      <c r="E117" s="282"/>
      <c r="F117" s="317"/>
      <c r="G117" s="282"/>
      <c r="H117" s="282"/>
      <c r="I117" s="282"/>
      <c r="J117" s="282"/>
      <c r="K117" s="316"/>
    </row>
    <row r="118" spans="2:11" ht="18.75" customHeight="1">
      <c r="B118" s="292"/>
      <c r="C118" s="292"/>
      <c r="D118" s="292"/>
      <c r="E118" s="292"/>
      <c r="F118" s="292"/>
      <c r="G118" s="292"/>
      <c r="H118" s="292"/>
      <c r="I118" s="292"/>
      <c r="J118" s="292"/>
      <c r="K118" s="292"/>
    </row>
    <row r="119" spans="2:11" ht="7.5" customHeight="1">
      <c r="B119" s="318"/>
      <c r="C119" s="319"/>
      <c r="D119" s="319"/>
      <c r="E119" s="319"/>
      <c r="F119" s="319"/>
      <c r="G119" s="319"/>
      <c r="H119" s="319"/>
      <c r="I119" s="319"/>
      <c r="J119" s="319"/>
      <c r="K119" s="320"/>
    </row>
    <row r="120" spans="2:11" ht="45" customHeight="1">
      <c r="B120" s="321"/>
      <c r="C120" s="400" t="s">
        <v>1260</v>
      </c>
      <c r="D120" s="400"/>
      <c r="E120" s="400"/>
      <c r="F120" s="400"/>
      <c r="G120" s="400"/>
      <c r="H120" s="400"/>
      <c r="I120" s="400"/>
      <c r="J120" s="400"/>
      <c r="K120" s="322"/>
    </row>
    <row r="121" spans="2:11" ht="17.25" customHeight="1">
      <c r="B121" s="323"/>
      <c r="C121" s="298" t="s">
        <v>1207</v>
      </c>
      <c r="D121" s="298"/>
      <c r="E121" s="298"/>
      <c r="F121" s="298" t="s">
        <v>1208</v>
      </c>
      <c r="G121" s="299"/>
      <c r="H121" s="298" t="s">
        <v>115</v>
      </c>
      <c r="I121" s="298" t="s">
        <v>60</v>
      </c>
      <c r="J121" s="298" t="s">
        <v>1209</v>
      </c>
      <c r="K121" s="324"/>
    </row>
    <row r="122" spans="2:11" ht="17.25" customHeight="1">
      <c r="B122" s="323"/>
      <c r="C122" s="300" t="s">
        <v>1210</v>
      </c>
      <c r="D122" s="300"/>
      <c r="E122" s="300"/>
      <c r="F122" s="301" t="s">
        <v>1211</v>
      </c>
      <c r="G122" s="302"/>
      <c r="H122" s="300"/>
      <c r="I122" s="300"/>
      <c r="J122" s="300" t="s">
        <v>1212</v>
      </c>
      <c r="K122" s="324"/>
    </row>
    <row r="123" spans="2:11" ht="5.25" customHeight="1">
      <c r="B123" s="325"/>
      <c r="C123" s="303"/>
      <c r="D123" s="303"/>
      <c r="E123" s="303"/>
      <c r="F123" s="303"/>
      <c r="G123" s="286"/>
      <c r="H123" s="303"/>
      <c r="I123" s="303"/>
      <c r="J123" s="303"/>
      <c r="K123" s="326"/>
    </row>
    <row r="124" spans="2:11" ht="15" customHeight="1">
      <c r="B124" s="325"/>
      <c r="C124" s="286" t="s">
        <v>1216</v>
      </c>
      <c r="D124" s="303"/>
      <c r="E124" s="303"/>
      <c r="F124" s="305" t="s">
        <v>1213</v>
      </c>
      <c r="G124" s="286"/>
      <c r="H124" s="286" t="s">
        <v>1252</v>
      </c>
      <c r="I124" s="286" t="s">
        <v>1215</v>
      </c>
      <c r="J124" s="286">
        <v>120</v>
      </c>
      <c r="K124" s="327"/>
    </row>
    <row r="125" spans="2:11" ht="15" customHeight="1">
      <c r="B125" s="325"/>
      <c r="C125" s="286" t="s">
        <v>1261</v>
      </c>
      <c r="D125" s="286"/>
      <c r="E125" s="286"/>
      <c r="F125" s="305" t="s">
        <v>1213</v>
      </c>
      <c r="G125" s="286"/>
      <c r="H125" s="286" t="s">
        <v>1262</v>
      </c>
      <c r="I125" s="286" t="s">
        <v>1215</v>
      </c>
      <c r="J125" s="286" t="s">
        <v>1263</v>
      </c>
      <c r="K125" s="327"/>
    </row>
    <row r="126" spans="2:11" ht="15" customHeight="1">
      <c r="B126" s="325"/>
      <c r="C126" s="286" t="s">
        <v>1162</v>
      </c>
      <c r="D126" s="286"/>
      <c r="E126" s="286"/>
      <c r="F126" s="305" t="s">
        <v>1213</v>
      </c>
      <c r="G126" s="286"/>
      <c r="H126" s="286" t="s">
        <v>1264</v>
      </c>
      <c r="I126" s="286" t="s">
        <v>1215</v>
      </c>
      <c r="J126" s="286" t="s">
        <v>1263</v>
      </c>
      <c r="K126" s="327"/>
    </row>
    <row r="127" spans="2:11" ht="15" customHeight="1">
      <c r="B127" s="325"/>
      <c r="C127" s="286" t="s">
        <v>1224</v>
      </c>
      <c r="D127" s="286"/>
      <c r="E127" s="286"/>
      <c r="F127" s="305" t="s">
        <v>1219</v>
      </c>
      <c r="G127" s="286"/>
      <c r="H127" s="286" t="s">
        <v>1225</v>
      </c>
      <c r="I127" s="286" t="s">
        <v>1215</v>
      </c>
      <c r="J127" s="286">
        <v>15</v>
      </c>
      <c r="K127" s="327"/>
    </row>
    <row r="128" spans="2:11" ht="15" customHeight="1">
      <c r="B128" s="325"/>
      <c r="C128" s="307" t="s">
        <v>1226</v>
      </c>
      <c r="D128" s="307"/>
      <c r="E128" s="307"/>
      <c r="F128" s="308" t="s">
        <v>1219</v>
      </c>
      <c r="G128" s="307"/>
      <c r="H128" s="307" t="s">
        <v>1227</v>
      </c>
      <c r="I128" s="307" t="s">
        <v>1215</v>
      </c>
      <c r="J128" s="307">
        <v>15</v>
      </c>
      <c r="K128" s="327"/>
    </row>
    <row r="129" spans="2:11" ht="15" customHeight="1">
      <c r="B129" s="325"/>
      <c r="C129" s="307" t="s">
        <v>1228</v>
      </c>
      <c r="D129" s="307"/>
      <c r="E129" s="307"/>
      <c r="F129" s="308" t="s">
        <v>1219</v>
      </c>
      <c r="G129" s="307"/>
      <c r="H129" s="307" t="s">
        <v>1229</v>
      </c>
      <c r="I129" s="307" t="s">
        <v>1215</v>
      </c>
      <c r="J129" s="307">
        <v>20</v>
      </c>
      <c r="K129" s="327"/>
    </row>
    <row r="130" spans="2:11" ht="15" customHeight="1">
      <c r="B130" s="325"/>
      <c r="C130" s="307" t="s">
        <v>1230</v>
      </c>
      <c r="D130" s="307"/>
      <c r="E130" s="307"/>
      <c r="F130" s="308" t="s">
        <v>1219</v>
      </c>
      <c r="G130" s="307"/>
      <c r="H130" s="307" t="s">
        <v>1231</v>
      </c>
      <c r="I130" s="307" t="s">
        <v>1215</v>
      </c>
      <c r="J130" s="307">
        <v>20</v>
      </c>
      <c r="K130" s="327"/>
    </row>
    <row r="131" spans="2:11" ht="15" customHeight="1">
      <c r="B131" s="325"/>
      <c r="C131" s="286" t="s">
        <v>1218</v>
      </c>
      <c r="D131" s="286"/>
      <c r="E131" s="286"/>
      <c r="F131" s="305" t="s">
        <v>1219</v>
      </c>
      <c r="G131" s="286"/>
      <c r="H131" s="286" t="s">
        <v>1252</v>
      </c>
      <c r="I131" s="286" t="s">
        <v>1215</v>
      </c>
      <c r="J131" s="286">
        <v>50</v>
      </c>
      <c r="K131" s="327"/>
    </row>
    <row r="132" spans="2:11" ht="15" customHeight="1">
      <c r="B132" s="325"/>
      <c r="C132" s="286" t="s">
        <v>1232</v>
      </c>
      <c r="D132" s="286"/>
      <c r="E132" s="286"/>
      <c r="F132" s="305" t="s">
        <v>1219</v>
      </c>
      <c r="G132" s="286"/>
      <c r="H132" s="286" t="s">
        <v>1252</v>
      </c>
      <c r="I132" s="286" t="s">
        <v>1215</v>
      </c>
      <c r="J132" s="286">
        <v>50</v>
      </c>
      <c r="K132" s="327"/>
    </row>
    <row r="133" spans="2:11" ht="15" customHeight="1">
      <c r="B133" s="325"/>
      <c r="C133" s="286" t="s">
        <v>1238</v>
      </c>
      <c r="D133" s="286"/>
      <c r="E133" s="286"/>
      <c r="F133" s="305" t="s">
        <v>1219</v>
      </c>
      <c r="G133" s="286"/>
      <c r="H133" s="286" t="s">
        <v>1252</v>
      </c>
      <c r="I133" s="286" t="s">
        <v>1215</v>
      </c>
      <c r="J133" s="286">
        <v>50</v>
      </c>
      <c r="K133" s="327"/>
    </row>
    <row r="134" spans="2:11" ht="15" customHeight="1">
      <c r="B134" s="325"/>
      <c r="C134" s="286" t="s">
        <v>1240</v>
      </c>
      <c r="D134" s="286"/>
      <c r="E134" s="286"/>
      <c r="F134" s="305" t="s">
        <v>1219</v>
      </c>
      <c r="G134" s="286"/>
      <c r="H134" s="286" t="s">
        <v>1252</v>
      </c>
      <c r="I134" s="286" t="s">
        <v>1215</v>
      </c>
      <c r="J134" s="286">
        <v>50</v>
      </c>
      <c r="K134" s="327"/>
    </row>
    <row r="135" spans="2:11" ht="15" customHeight="1">
      <c r="B135" s="325"/>
      <c r="C135" s="286" t="s">
        <v>120</v>
      </c>
      <c r="D135" s="286"/>
      <c r="E135" s="286"/>
      <c r="F135" s="305" t="s">
        <v>1219</v>
      </c>
      <c r="G135" s="286"/>
      <c r="H135" s="286" t="s">
        <v>1265</v>
      </c>
      <c r="I135" s="286" t="s">
        <v>1215</v>
      </c>
      <c r="J135" s="286">
        <v>255</v>
      </c>
      <c r="K135" s="327"/>
    </row>
    <row r="136" spans="2:11" ht="15" customHeight="1">
      <c r="B136" s="325"/>
      <c r="C136" s="286" t="s">
        <v>1242</v>
      </c>
      <c r="D136" s="286"/>
      <c r="E136" s="286"/>
      <c r="F136" s="305" t="s">
        <v>1213</v>
      </c>
      <c r="G136" s="286"/>
      <c r="H136" s="286" t="s">
        <v>1266</v>
      </c>
      <c r="I136" s="286" t="s">
        <v>1244</v>
      </c>
      <c r="J136" s="286"/>
      <c r="K136" s="327"/>
    </row>
    <row r="137" spans="2:11" ht="15" customHeight="1">
      <c r="B137" s="325"/>
      <c r="C137" s="286" t="s">
        <v>1245</v>
      </c>
      <c r="D137" s="286"/>
      <c r="E137" s="286"/>
      <c r="F137" s="305" t="s">
        <v>1213</v>
      </c>
      <c r="G137" s="286"/>
      <c r="H137" s="286" t="s">
        <v>1267</v>
      </c>
      <c r="I137" s="286" t="s">
        <v>1247</v>
      </c>
      <c r="J137" s="286"/>
      <c r="K137" s="327"/>
    </row>
    <row r="138" spans="2:11" ht="15" customHeight="1">
      <c r="B138" s="325"/>
      <c r="C138" s="286" t="s">
        <v>1248</v>
      </c>
      <c r="D138" s="286"/>
      <c r="E138" s="286"/>
      <c r="F138" s="305" t="s">
        <v>1213</v>
      </c>
      <c r="G138" s="286"/>
      <c r="H138" s="286" t="s">
        <v>1248</v>
      </c>
      <c r="I138" s="286" t="s">
        <v>1247</v>
      </c>
      <c r="J138" s="286"/>
      <c r="K138" s="327"/>
    </row>
    <row r="139" spans="2:11" ht="15" customHeight="1">
      <c r="B139" s="325"/>
      <c r="C139" s="286" t="s">
        <v>41</v>
      </c>
      <c r="D139" s="286"/>
      <c r="E139" s="286"/>
      <c r="F139" s="305" t="s">
        <v>1213</v>
      </c>
      <c r="G139" s="286"/>
      <c r="H139" s="286" t="s">
        <v>1268</v>
      </c>
      <c r="I139" s="286" t="s">
        <v>1247</v>
      </c>
      <c r="J139" s="286"/>
      <c r="K139" s="327"/>
    </row>
    <row r="140" spans="2:11" ht="15" customHeight="1">
      <c r="B140" s="325"/>
      <c r="C140" s="286" t="s">
        <v>1269</v>
      </c>
      <c r="D140" s="286"/>
      <c r="E140" s="286"/>
      <c r="F140" s="305" t="s">
        <v>1213</v>
      </c>
      <c r="G140" s="286"/>
      <c r="H140" s="286" t="s">
        <v>1270</v>
      </c>
      <c r="I140" s="286" t="s">
        <v>1247</v>
      </c>
      <c r="J140" s="286"/>
      <c r="K140" s="327"/>
    </row>
    <row r="141" spans="2:11" ht="15" customHeight="1">
      <c r="B141" s="328"/>
      <c r="C141" s="329"/>
      <c r="D141" s="329"/>
      <c r="E141" s="329"/>
      <c r="F141" s="329"/>
      <c r="G141" s="329"/>
      <c r="H141" s="329"/>
      <c r="I141" s="329"/>
      <c r="J141" s="329"/>
      <c r="K141" s="330"/>
    </row>
    <row r="142" spans="2:11" ht="18.75" customHeight="1">
      <c r="B142" s="282"/>
      <c r="C142" s="282"/>
      <c r="D142" s="282"/>
      <c r="E142" s="282"/>
      <c r="F142" s="317"/>
      <c r="G142" s="282"/>
      <c r="H142" s="282"/>
      <c r="I142" s="282"/>
      <c r="J142" s="282"/>
      <c r="K142" s="282"/>
    </row>
    <row r="143" spans="2:11" ht="18.75" customHeight="1">
      <c r="B143" s="292"/>
      <c r="C143" s="292"/>
      <c r="D143" s="292"/>
      <c r="E143" s="292"/>
      <c r="F143" s="292"/>
      <c r="G143" s="292"/>
      <c r="H143" s="292"/>
      <c r="I143" s="292"/>
      <c r="J143" s="292"/>
      <c r="K143" s="292"/>
    </row>
    <row r="144" spans="2:11" ht="7.5" customHeight="1">
      <c r="B144" s="293"/>
      <c r="C144" s="294"/>
      <c r="D144" s="294"/>
      <c r="E144" s="294"/>
      <c r="F144" s="294"/>
      <c r="G144" s="294"/>
      <c r="H144" s="294"/>
      <c r="I144" s="294"/>
      <c r="J144" s="294"/>
      <c r="K144" s="295"/>
    </row>
    <row r="145" spans="2:11" ht="45" customHeight="1">
      <c r="B145" s="296"/>
      <c r="C145" s="401" t="s">
        <v>1271</v>
      </c>
      <c r="D145" s="401"/>
      <c r="E145" s="401"/>
      <c r="F145" s="401"/>
      <c r="G145" s="401"/>
      <c r="H145" s="401"/>
      <c r="I145" s="401"/>
      <c r="J145" s="401"/>
      <c r="K145" s="297"/>
    </row>
    <row r="146" spans="2:11" ht="17.25" customHeight="1">
      <c r="B146" s="296"/>
      <c r="C146" s="298" t="s">
        <v>1207</v>
      </c>
      <c r="D146" s="298"/>
      <c r="E146" s="298"/>
      <c r="F146" s="298" t="s">
        <v>1208</v>
      </c>
      <c r="G146" s="299"/>
      <c r="H146" s="298" t="s">
        <v>115</v>
      </c>
      <c r="I146" s="298" t="s">
        <v>60</v>
      </c>
      <c r="J146" s="298" t="s">
        <v>1209</v>
      </c>
      <c r="K146" s="297"/>
    </row>
    <row r="147" spans="2:11" ht="17.25" customHeight="1">
      <c r="B147" s="296"/>
      <c r="C147" s="300" t="s">
        <v>1210</v>
      </c>
      <c r="D147" s="300"/>
      <c r="E147" s="300"/>
      <c r="F147" s="301" t="s">
        <v>1211</v>
      </c>
      <c r="G147" s="302"/>
      <c r="H147" s="300"/>
      <c r="I147" s="300"/>
      <c r="J147" s="300" t="s">
        <v>1212</v>
      </c>
      <c r="K147" s="297"/>
    </row>
    <row r="148" spans="2:11" ht="5.25" customHeight="1">
      <c r="B148" s="306"/>
      <c r="C148" s="303"/>
      <c r="D148" s="303"/>
      <c r="E148" s="303"/>
      <c r="F148" s="303"/>
      <c r="G148" s="304"/>
      <c r="H148" s="303"/>
      <c r="I148" s="303"/>
      <c r="J148" s="303"/>
      <c r="K148" s="327"/>
    </row>
    <row r="149" spans="2:11" ht="15" customHeight="1">
      <c r="B149" s="306"/>
      <c r="C149" s="331" t="s">
        <v>1216</v>
      </c>
      <c r="D149" s="286"/>
      <c r="E149" s="286"/>
      <c r="F149" s="332" t="s">
        <v>1213</v>
      </c>
      <c r="G149" s="286"/>
      <c r="H149" s="331" t="s">
        <v>1252</v>
      </c>
      <c r="I149" s="331" t="s">
        <v>1215</v>
      </c>
      <c r="J149" s="331">
        <v>120</v>
      </c>
      <c r="K149" s="327"/>
    </row>
    <row r="150" spans="2:11" ht="15" customHeight="1">
      <c r="B150" s="306"/>
      <c r="C150" s="331" t="s">
        <v>1261</v>
      </c>
      <c r="D150" s="286"/>
      <c r="E150" s="286"/>
      <c r="F150" s="332" t="s">
        <v>1213</v>
      </c>
      <c r="G150" s="286"/>
      <c r="H150" s="331" t="s">
        <v>1272</v>
      </c>
      <c r="I150" s="331" t="s">
        <v>1215</v>
      </c>
      <c r="J150" s="331" t="s">
        <v>1263</v>
      </c>
      <c r="K150" s="327"/>
    </row>
    <row r="151" spans="2:11" ht="15" customHeight="1">
      <c r="B151" s="306"/>
      <c r="C151" s="331" t="s">
        <v>1162</v>
      </c>
      <c r="D151" s="286"/>
      <c r="E151" s="286"/>
      <c r="F151" s="332" t="s">
        <v>1213</v>
      </c>
      <c r="G151" s="286"/>
      <c r="H151" s="331" t="s">
        <v>1273</v>
      </c>
      <c r="I151" s="331" t="s">
        <v>1215</v>
      </c>
      <c r="J151" s="331" t="s">
        <v>1263</v>
      </c>
      <c r="K151" s="327"/>
    </row>
    <row r="152" spans="2:11" ht="15" customHeight="1">
      <c r="B152" s="306"/>
      <c r="C152" s="331" t="s">
        <v>1218</v>
      </c>
      <c r="D152" s="286"/>
      <c r="E152" s="286"/>
      <c r="F152" s="332" t="s">
        <v>1219</v>
      </c>
      <c r="G152" s="286"/>
      <c r="H152" s="331" t="s">
        <v>1252</v>
      </c>
      <c r="I152" s="331" t="s">
        <v>1215</v>
      </c>
      <c r="J152" s="331">
        <v>50</v>
      </c>
      <c r="K152" s="327"/>
    </row>
    <row r="153" spans="2:11" ht="15" customHeight="1">
      <c r="B153" s="306"/>
      <c r="C153" s="331" t="s">
        <v>1221</v>
      </c>
      <c r="D153" s="286"/>
      <c r="E153" s="286"/>
      <c r="F153" s="332" t="s">
        <v>1213</v>
      </c>
      <c r="G153" s="286"/>
      <c r="H153" s="331" t="s">
        <v>1252</v>
      </c>
      <c r="I153" s="331" t="s">
        <v>1223</v>
      </c>
      <c r="J153" s="331"/>
      <c r="K153" s="327"/>
    </row>
    <row r="154" spans="2:11" ht="15" customHeight="1">
      <c r="B154" s="306"/>
      <c r="C154" s="331" t="s">
        <v>1232</v>
      </c>
      <c r="D154" s="286"/>
      <c r="E154" s="286"/>
      <c r="F154" s="332" t="s">
        <v>1219</v>
      </c>
      <c r="G154" s="286"/>
      <c r="H154" s="331" t="s">
        <v>1252</v>
      </c>
      <c r="I154" s="331" t="s">
        <v>1215</v>
      </c>
      <c r="J154" s="331">
        <v>50</v>
      </c>
      <c r="K154" s="327"/>
    </row>
    <row r="155" spans="2:11" ht="15" customHeight="1">
      <c r="B155" s="306"/>
      <c r="C155" s="331" t="s">
        <v>1240</v>
      </c>
      <c r="D155" s="286"/>
      <c r="E155" s="286"/>
      <c r="F155" s="332" t="s">
        <v>1219</v>
      </c>
      <c r="G155" s="286"/>
      <c r="H155" s="331" t="s">
        <v>1252</v>
      </c>
      <c r="I155" s="331" t="s">
        <v>1215</v>
      </c>
      <c r="J155" s="331">
        <v>50</v>
      </c>
      <c r="K155" s="327"/>
    </row>
    <row r="156" spans="2:11" ht="15" customHeight="1">
      <c r="B156" s="306"/>
      <c r="C156" s="331" t="s">
        <v>1238</v>
      </c>
      <c r="D156" s="286"/>
      <c r="E156" s="286"/>
      <c r="F156" s="332" t="s">
        <v>1219</v>
      </c>
      <c r="G156" s="286"/>
      <c r="H156" s="331" t="s">
        <v>1252</v>
      </c>
      <c r="I156" s="331" t="s">
        <v>1215</v>
      </c>
      <c r="J156" s="331">
        <v>50</v>
      </c>
      <c r="K156" s="327"/>
    </row>
    <row r="157" spans="2:11" ht="15" customHeight="1">
      <c r="B157" s="306"/>
      <c r="C157" s="331" t="s">
        <v>100</v>
      </c>
      <c r="D157" s="286"/>
      <c r="E157" s="286"/>
      <c r="F157" s="332" t="s">
        <v>1213</v>
      </c>
      <c r="G157" s="286"/>
      <c r="H157" s="331" t="s">
        <v>1274</v>
      </c>
      <c r="I157" s="331" t="s">
        <v>1215</v>
      </c>
      <c r="J157" s="331" t="s">
        <v>1275</v>
      </c>
      <c r="K157" s="327"/>
    </row>
    <row r="158" spans="2:11" ht="15" customHeight="1">
      <c r="B158" s="306"/>
      <c r="C158" s="331" t="s">
        <v>1276</v>
      </c>
      <c r="D158" s="286"/>
      <c r="E158" s="286"/>
      <c r="F158" s="332" t="s">
        <v>1213</v>
      </c>
      <c r="G158" s="286"/>
      <c r="H158" s="331" t="s">
        <v>1277</v>
      </c>
      <c r="I158" s="331" t="s">
        <v>1247</v>
      </c>
      <c r="J158" s="331"/>
      <c r="K158" s="327"/>
    </row>
    <row r="159" spans="2:11" ht="15" customHeight="1">
      <c r="B159" s="333"/>
      <c r="C159" s="315"/>
      <c r="D159" s="315"/>
      <c r="E159" s="315"/>
      <c r="F159" s="315"/>
      <c r="G159" s="315"/>
      <c r="H159" s="315"/>
      <c r="I159" s="315"/>
      <c r="J159" s="315"/>
      <c r="K159" s="334"/>
    </row>
    <row r="160" spans="2:11" ht="18.75" customHeight="1">
      <c r="B160" s="282"/>
      <c r="C160" s="286"/>
      <c r="D160" s="286"/>
      <c r="E160" s="286"/>
      <c r="F160" s="305"/>
      <c r="G160" s="286"/>
      <c r="H160" s="286"/>
      <c r="I160" s="286"/>
      <c r="J160" s="286"/>
      <c r="K160" s="282"/>
    </row>
    <row r="161" spans="2:11" ht="18.75" customHeight="1">
      <c r="B161" s="292"/>
      <c r="C161" s="292"/>
      <c r="D161" s="292"/>
      <c r="E161" s="292"/>
      <c r="F161" s="292"/>
      <c r="G161" s="292"/>
      <c r="H161" s="292"/>
      <c r="I161" s="292"/>
      <c r="J161" s="292"/>
      <c r="K161" s="292"/>
    </row>
    <row r="162" spans="2:11" ht="7.5" customHeight="1">
      <c r="B162" s="274"/>
      <c r="C162" s="275"/>
      <c r="D162" s="275"/>
      <c r="E162" s="275"/>
      <c r="F162" s="275"/>
      <c r="G162" s="275"/>
      <c r="H162" s="275"/>
      <c r="I162" s="275"/>
      <c r="J162" s="275"/>
      <c r="K162" s="276"/>
    </row>
    <row r="163" spans="2:11" ht="45" customHeight="1">
      <c r="B163" s="277"/>
      <c r="C163" s="400" t="s">
        <v>1278</v>
      </c>
      <c r="D163" s="400"/>
      <c r="E163" s="400"/>
      <c r="F163" s="400"/>
      <c r="G163" s="400"/>
      <c r="H163" s="400"/>
      <c r="I163" s="400"/>
      <c r="J163" s="400"/>
      <c r="K163" s="278"/>
    </row>
    <row r="164" spans="2:11" ht="17.25" customHeight="1">
      <c r="B164" s="277"/>
      <c r="C164" s="298" t="s">
        <v>1207</v>
      </c>
      <c r="D164" s="298"/>
      <c r="E164" s="298"/>
      <c r="F164" s="298" t="s">
        <v>1208</v>
      </c>
      <c r="G164" s="335"/>
      <c r="H164" s="336" t="s">
        <v>115</v>
      </c>
      <c r="I164" s="336" t="s">
        <v>60</v>
      </c>
      <c r="J164" s="298" t="s">
        <v>1209</v>
      </c>
      <c r="K164" s="278"/>
    </row>
    <row r="165" spans="2:11" ht="17.25" customHeight="1">
      <c r="B165" s="279"/>
      <c r="C165" s="300" t="s">
        <v>1210</v>
      </c>
      <c r="D165" s="300"/>
      <c r="E165" s="300"/>
      <c r="F165" s="301" t="s">
        <v>1211</v>
      </c>
      <c r="G165" s="337"/>
      <c r="H165" s="338"/>
      <c r="I165" s="338"/>
      <c r="J165" s="300" t="s">
        <v>1212</v>
      </c>
      <c r="K165" s="280"/>
    </row>
    <row r="166" spans="2:11" ht="5.25" customHeight="1">
      <c r="B166" s="306"/>
      <c r="C166" s="303"/>
      <c r="D166" s="303"/>
      <c r="E166" s="303"/>
      <c r="F166" s="303"/>
      <c r="G166" s="304"/>
      <c r="H166" s="303"/>
      <c r="I166" s="303"/>
      <c r="J166" s="303"/>
      <c r="K166" s="327"/>
    </row>
    <row r="167" spans="2:11" ht="15" customHeight="1">
      <c r="B167" s="306"/>
      <c r="C167" s="286" t="s">
        <v>1216</v>
      </c>
      <c r="D167" s="286"/>
      <c r="E167" s="286"/>
      <c r="F167" s="305" t="s">
        <v>1213</v>
      </c>
      <c r="G167" s="286"/>
      <c r="H167" s="286" t="s">
        <v>1252</v>
      </c>
      <c r="I167" s="286" t="s">
        <v>1215</v>
      </c>
      <c r="J167" s="286">
        <v>120</v>
      </c>
      <c r="K167" s="327"/>
    </row>
    <row r="168" spans="2:11" ht="15" customHeight="1">
      <c r="B168" s="306"/>
      <c r="C168" s="286" t="s">
        <v>1261</v>
      </c>
      <c r="D168" s="286"/>
      <c r="E168" s="286"/>
      <c r="F168" s="305" t="s">
        <v>1213</v>
      </c>
      <c r="G168" s="286"/>
      <c r="H168" s="286" t="s">
        <v>1262</v>
      </c>
      <c r="I168" s="286" t="s">
        <v>1215</v>
      </c>
      <c r="J168" s="286" t="s">
        <v>1263</v>
      </c>
      <c r="K168" s="327"/>
    </row>
    <row r="169" spans="2:11" ht="15" customHeight="1">
      <c r="B169" s="306"/>
      <c r="C169" s="286" t="s">
        <v>1162</v>
      </c>
      <c r="D169" s="286"/>
      <c r="E169" s="286"/>
      <c r="F169" s="305" t="s">
        <v>1213</v>
      </c>
      <c r="G169" s="286"/>
      <c r="H169" s="286" t="s">
        <v>1279</v>
      </c>
      <c r="I169" s="286" t="s">
        <v>1215</v>
      </c>
      <c r="J169" s="286" t="s">
        <v>1263</v>
      </c>
      <c r="K169" s="327"/>
    </row>
    <row r="170" spans="2:11" ht="15" customHeight="1">
      <c r="B170" s="306"/>
      <c r="C170" s="286" t="s">
        <v>1218</v>
      </c>
      <c r="D170" s="286"/>
      <c r="E170" s="286"/>
      <c r="F170" s="305" t="s">
        <v>1219</v>
      </c>
      <c r="G170" s="286"/>
      <c r="H170" s="286" t="s">
        <v>1279</v>
      </c>
      <c r="I170" s="286" t="s">
        <v>1215</v>
      </c>
      <c r="J170" s="286">
        <v>50</v>
      </c>
      <c r="K170" s="327"/>
    </row>
    <row r="171" spans="2:11" ht="15" customHeight="1">
      <c r="B171" s="306"/>
      <c r="C171" s="286" t="s">
        <v>1221</v>
      </c>
      <c r="D171" s="286"/>
      <c r="E171" s="286"/>
      <c r="F171" s="305" t="s">
        <v>1213</v>
      </c>
      <c r="G171" s="286"/>
      <c r="H171" s="286" t="s">
        <v>1279</v>
      </c>
      <c r="I171" s="286" t="s">
        <v>1223</v>
      </c>
      <c r="J171" s="286"/>
      <c r="K171" s="327"/>
    </row>
    <row r="172" spans="2:11" ht="15" customHeight="1">
      <c r="B172" s="306"/>
      <c r="C172" s="286" t="s">
        <v>1232</v>
      </c>
      <c r="D172" s="286"/>
      <c r="E172" s="286"/>
      <c r="F172" s="305" t="s">
        <v>1219</v>
      </c>
      <c r="G172" s="286"/>
      <c r="H172" s="286" t="s">
        <v>1279</v>
      </c>
      <c r="I172" s="286" t="s">
        <v>1215</v>
      </c>
      <c r="J172" s="286">
        <v>50</v>
      </c>
      <c r="K172" s="327"/>
    </row>
    <row r="173" spans="2:11" ht="15" customHeight="1">
      <c r="B173" s="306"/>
      <c r="C173" s="286" t="s">
        <v>1240</v>
      </c>
      <c r="D173" s="286"/>
      <c r="E173" s="286"/>
      <c r="F173" s="305" t="s">
        <v>1219</v>
      </c>
      <c r="G173" s="286"/>
      <c r="H173" s="286" t="s">
        <v>1279</v>
      </c>
      <c r="I173" s="286" t="s">
        <v>1215</v>
      </c>
      <c r="J173" s="286">
        <v>50</v>
      </c>
      <c r="K173" s="327"/>
    </row>
    <row r="174" spans="2:11" ht="15" customHeight="1">
      <c r="B174" s="306"/>
      <c r="C174" s="286" t="s">
        <v>1238</v>
      </c>
      <c r="D174" s="286"/>
      <c r="E174" s="286"/>
      <c r="F174" s="305" t="s">
        <v>1219</v>
      </c>
      <c r="G174" s="286"/>
      <c r="H174" s="286" t="s">
        <v>1279</v>
      </c>
      <c r="I174" s="286" t="s">
        <v>1215</v>
      </c>
      <c r="J174" s="286">
        <v>50</v>
      </c>
      <c r="K174" s="327"/>
    </row>
    <row r="175" spans="2:11" ht="15" customHeight="1">
      <c r="B175" s="306"/>
      <c r="C175" s="286" t="s">
        <v>114</v>
      </c>
      <c r="D175" s="286"/>
      <c r="E175" s="286"/>
      <c r="F175" s="305" t="s">
        <v>1213</v>
      </c>
      <c r="G175" s="286"/>
      <c r="H175" s="286" t="s">
        <v>1280</v>
      </c>
      <c r="I175" s="286" t="s">
        <v>1281</v>
      </c>
      <c r="J175" s="286"/>
      <c r="K175" s="327"/>
    </row>
    <row r="176" spans="2:11" ht="15" customHeight="1">
      <c r="B176" s="306"/>
      <c r="C176" s="286" t="s">
        <v>60</v>
      </c>
      <c r="D176" s="286"/>
      <c r="E176" s="286"/>
      <c r="F176" s="305" t="s">
        <v>1213</v>
      </c>
      <c r="G176" s="286"/>
      <c r="H176" s="286" t="s">
        <v>1282</v>
      </c>
      <c r="I176" s="286" t="s">
        <v>1283</v>
      </c>
      <c r="J176" s="286">
        <v>1</v>
      </c>
      <c r="K176" s="327"/>
    </row>
    <row r="177" spans="2:11" ht="15" customHeight="1">
      <c r="B177" s="306"/>
      <c r="C177" s="286" t="s">
        <v>56</v>
      </c>
      <c r="D177" s="286"/>
      <c r="E177" s="286"/>
      <c r="F177" s="305" t="s">
        <v>1213</v>
      </c>
      <c r="G177" s="286"/>
      <c r="H177" s="286" t="s">
        <v>1284</v>
      </c>
      <c r="I177" s="286" t="s">
        <v>1215</v>
      </c>
      <c r="J177" s="286">
        <v>20</v>
      </c>
      <c r="K177" s="327"/>
    </row>
    <row r="178" spans="2:11" ht="15" customHeight="1">
      <c r="B178" s="306"/>
      <c r="C178" s="286" t="s">
        <v>115</v>
      </c>
      <c r="D178" s="286"/>
      <c r="E178" s="286"/>
      <c r="F178" s="305" t="s">
        <v>1213</v>
      </c>
      <c r="G178" s="286"/>
      <c r="H178" s="286" t="s">
        <v>1285</v>
      </c>
      <c r="I178" s="286" t="s">
        <v>1215</v>
      </c>
      <c r="J178" s="286">
        <v>255</v>
      </c>
      <c r="K178" s="327"/>
    </row>
    <row r="179" spans="2:11" ht="15" customHeight="1">
      <c r="B179" s="306"/>
      <c r="C179" s="286" t="s">
        <v>116</v>
      </c>
      <c r="D179" s="286"/>
      <c r="E179" s="286"/>
      <c r="F179" s="305" t="s">
        <v>1213</v>
      </c>
      <c r="G179" s="286"/>
      <c r="H179" s="286" t="s">
        <v>1178</v>
      </c>
      <c r="I179" s="286" t="s">
        <v>1215</v>
      </c>
      <c r="J179" s="286">
        <v>10</v>
      </c>
      <c r="K179" s="327"/>
    </row>
    <row r="180" spans="2:11" ht="15" customHeight="1">
      <c r="B180" s="306"/>
      <c r="C180" s="286" t="s">
        <v>117</v>
      </c>
      <c r="D180" s="286"/>
      <c r="E180" s="286"/>
      <c r="F180" s="305" t="s">
        <v>1213</v>
      </c>
      <c r="G180" s="286"/>
      <c r="H180" s="286" t="s">
        <v>1286</v>
      </c>
      <c r="I180" s="286" t="s">
        <v>1247</v>
      </c>
      <c r="J180" s="286"/>
      <c r="K180" s="327"/>
    </row>
    <row r="181" spans="2:11" ht="15" customHeight="1">
      <c r="B181" s="306"/>
      <c r="C181" s="286" t="s">
        <v>1287</v>
      </c>
      <c r="D181" s="286"/>
      <c r="E181" s="286"/>
      <c r="F181" s="305" t="s">
        <v>1213</v>
      </c>
      <c r="G181" s="286"/>
      <c r="H181" s="286" t="s">
        <v>1288</v>
      </c>
      <c r="I181" s="286" t="s">
        <v>1247</v>
      </c>
      <c r="J181" s="286"/>
      <c r="K181" s="327"/>
    </row>
    <row r="182" spans="2:11" ht="15" customHeight="1">
      <c r="B182" s="306"/>
      <c r="C182" s="286" t="s">
        <v>1276</v>
      </c>
      <c r="D182" s="286"/>
      <c r="E182" s="286"/>
      <c r="F182" s="305" t="s">
        <v>1213</v>
      </c>
      <c r="G182" s="286"/>
      <c r="H182" s="286" t="s">
        <v>1289</v>
      </c>
      <c r="I182" s="286" t="s">
        <v>1247</v>
      </c>
      <c r="J182" s="286"/>
      <c r="K182" s="327"/>
    </row>
    <row r="183" spans="2:11" ht="15" customHeight="1">
      <c r="B183" s="306"/>
      <c r="C183" s="286" t="s">
        <v>119</v>
      </c>
      <c r="D183" s="286"/>
      <c r="E183" s="286"/>
      <c r="F183" s="305" t="s">
        <v>1219</v>
      </c>
      <c r="G183" s="286"/>
      <c r="H183" s="286" t="s">
        <v>1290</v>
      </c>
      <c r="I183" s="286" t="s">
        <v>1215</v>
      </c>
      <c r="J183" s="286">
        <v>50</v>
      </c>
      <c r="K183" s="327"/>
    </row>
    <row r="184" spans="2:11" ht="15" customHeight="1">
      <c r="B184" s="306"/>
      <c r="C184" s="286" t="s">
        <v>1291</v>
      </c>
      <c r="D184" s="286"/>
      <c r="E184" s="286"/>
      <c r="F184" s="305" t="s">
        <v>1219</v>
      </c>
      <c r="G184" s="286"/>
      <c r="H184" s="286" t="s">
        <v>1292</v>
      </c>
      <c r="I184" s="286" t="s">
        <v>1293</v>
      </c>
      <c r="J184" s="286"/>
      <c r="K184" s="327"/>
    </row>
    <row r="185" spans="2:11" ht="15" customHeight="1">
      <c r="B185" s="306"/>
      <c r="C185" s="286" t="s">
        <v>1294</v>
      </c>
      <c r="D185" s="286"/>
      <c r="E185" s="286"/>
      <c r="F185" s="305" t="s">
        <v>1219</v>
      </c>
      <c r="G185" s="286"/>
      <c r="H185" s="286" t="s">
        <v>1295</v>
      </c>
      <c r="I185" s="286" t="s">
        <v>1293</v>
      </c>
      <c r="J185" s="286"/>
      <c r="K185" s="327"/>
    </row>
    <row r="186" spans="2:11" ht="15" customHeight="1">
      <c r="B186" s="306"/>
      <c r="C186" s="286" t="s">
        <v>1296</v>
      </c>
      <c r="D186" s="286"/>
      <c r="E186" s="286"/>
      <c r="F186" s="305" t="s">
        <v>1219</v>
      </c>
      <c r="G186" s="286"/>
      <c r="H186" s="286" t="s">
        <v>1297</v>
      </c>
      <c r="I186" s="286" t="s">
        <v>1293</v>
      </c>
      <c r="J186" s="286"/>
      <c r="K186" s="327"/>
    </row>
    <row r="187" spans="2:11" ht="15" customHeight="1">
      <c r="B187" s="306"/>
      <c r="C187" s="339" t="s">
        <v>1298</v>
      </c>
      <c r="D187" s="286"/>
      <c r="E187" s="286"/>
      <c r="F187" s="305" t="s">
        <v>1219</v>
      </c>
      <c r="G187" s="286"/>
      <c r="H187" s="286" t="s">
        <v>1299</v>
      </c>
      <c r="I187" s="286" t="s">
        <v>1300</v>
      </c>
      <c r="J187" s="340" t="s">
        <v>1301</v>
      </c>
      <c r="K187" s="327"/>
    </row>
    <row r="188" spans="2:11" ht="15" customHeight="1">
      <c r="B188" s="306"/>
      <c r="C188" s="291" t="s">
        <v>45</v>
      </c>
      <c r="D188" s="286"/>
      <c r="E188" s="286"/>
      <c r="F188" s="305" t="s">
        <v>1213</v>
      </c>
      <c r="G188" s="286"/>
      <c r="H188" s="282" t="s">
        <v>1302</v>
      </c>
      <c r="I188" s="286" t="s">
        <v>1303</v>
      </c>
      <c r="J188" s="286"/>
      <c r="K188" s="327"/>
    </row>
    <row r="189" spans="2:11" ht="15" customHeight="1">
      <c r="B189" s="306"/>
      <c r="C189" s="291" t="s">
        <v>1304</v>
      </c>
      <c r="D189" s="286"/>
      <c r="E189" s="286"/>
      <c r="F189" s="305" t="s">
        <v>1213</v>
      </c>
      <c r="G189" s="286"/>
      <c r="H189" s="286" t="s">
        <v>1305</v>
      </c>
      <c r="I189" s="286" t="s">
        <v>1247</v>
      </c>
      <c r="J189" s="286"/>
      <c r="K189" s="327"/>
    </row>
    <row r="190" spans="2:11" ht="15" customHeight="1">
      <c r="B190" s="306"/>
      <c r="C190" s="291" t="s">
        <v>1306</v>
      </c>
      <c r="D190" s="286"/>
      <c r="E190" s="286"/>
      <c r="F190" s="305" t="s">
        <v>1213</v>
      </c>
      <c r="G190" s="286"/>
      <c r="H190" s="286" t="s">
        <v>1307</v>
      </c>
      <c r="I190" s="286" t="s">
        <v>1247</v>
      </c>
      <c r="J190" s="286"/>
      <c r="K190" s="327"/>
    </row>
    <row r="191" spans="2:11" ht="15" customHeight="1">
      <c r="B191" s="306"/>
      <c r="C191" s="291" t="s">
        <v>1308</v>
      </c>
      <c r="D191" s="286"/>
      <c r="E191" s="286"/>
      <c r="F191" s="305" t="s">
        <v>1219</v>
      </c>
      <c r="G191" s="286"/>
      <c r="H191" s="286" t="s">
        <v>1309</v>
      </c>
      <c r="I191" s="286" t="s">
        <v>1247</v>
      </c>
      <c r="J191" s="286"/>
      <c r="K191" s="327"/>
    </row>
    <row r="192" spans="2:11" ht="15" customHeight="1">
      <c r="B192" s="333"/>
      <c r="C192" s="341"/>
      <c r="D192" s="315"/>
      <c r="E192" s="315"/>
      <c r="F192" s="315"/>
      <c r="G192" s="315"/>
      <c r="H192" s="315"/>
      <c r="I192" s="315"/>
      <c r="J192" s="315"/>
      <c r="K192" s="334"/>
    </row>
    <row r="193" spans="2:11" ht="18.75" customHeight="1">
      <c r="B193" s="282"/>
      <c r="C193" s="286"/>
      <c r="D193" s="286"/>
      <c r="E193" s="286"/>
      <c r="F193" s="305"/>
      <c r="G193" s="286"/>
      <c r="H193" s="286"/>
      <c r="I193" s="286"/>
      <c r="J193" s="286"/>
      <c r="K193" s="282"/>
    </row>
    <row r="194" spans="2:11" ht="18.75" customHeight="1">
      <c r="B194" s="282"/>
      <c r="C194" s="286"/>
      <c r="D194" s="286"/>
      <c r="E194" s="286"/>
      <c r="F194" s="305"/>
      <c r="G194" s="286"/>
      <c r="H194" s="286"/>
      <c r="I194" s="286"/>
      <c r="J194" s="286"/>
      <c r="K194" s="282"/>
    </row>
    <row r="195" spans="2:11" ht="18.75" customHeight="1">
      <c r="B195" s="292"/>
      <c r="C195" s="292"/>
      <c r="D195" s="292"/>
      <c r="E195" s="292"/>
      <c r="F195" s="292"/>
      <c r="G195" s="292"/>
      <c r="H195" s="292"/>
      <c r="I195" s="292"/>
      <c r="J195" s="292"/>
      <c r="K195" s="292"/>
    </row>
    <row r="196" spans="2:11" ht="409.6">
      <c r="B196" s="274"/>
      <c r="C196" s="275"/>
      <c r="D196" s="275"/>
      <c r="E196" s="275"/>
      <c r="F196" s="275"/>
      <c r="G196" s="275"/>
      <c r="H196" s="275"/>
      <c r="I196" s="275"/>
      <c r="J196" s="275"/>
      <c r="K196" s="276"/>
    </row>
    <row r="197" spans="2:11" ht="21">
      <c r="B197" s="277"/>
      <c r="C197" s="400" t="s">
        <v>1310</v>
      </c>
      <c r="D197" s="400"/>
      <c r="E197" s="400"/>
      <c r="F197" s="400"/>
      <c r="G197" s="400"/>
      <c r="H197" s="400"/>
      <c r="I197" s="400"/>
      <c r="J197" s="400"/>
      <c r="K197" s="278"/>
    </row>
    <row r="198" spans="2:11" ht="25.5" customHeight="1">
      <c r="B198" s="277"/>
      <c r="C198" s="342" t="s">
        <v>1311</v>
      </c>
      <c r="D198" s="342"/>
      <c r="E198" s="342"/>
      <c r="F198" s="342" t="s">
        <v>1312</v>
      </c>
      <c r="G198" s="343"/>
      <c r="H198" s="399" t="s">
        <v>1313</v>
      </c>
      <c r="I198" s="399"/>
      <c r="J198" s="399"/>
      <c r="K198" s="278"/>
    </row>
    <row r="199" spans="2:11" ht="5.25" customHeight="1">
      <c r="B199" s="306"/>
      <c r="C199" s="303"/>
      <c r="D199" s="303"/>
      <c r="E199" s="303"/>
      <c r="F199" s="303"/>
      <c r="G199" s="286"/>
      <c r="H199" s="303"/>
      <c r="I199" s="303"/>
      <c r="J199" s="303"/>
      <c r="K199" s="327"/>
    </row>
    <row r="200" spans="2:11" ht="15" customHeight="1">
      <c r="B200" s="306"/>
      <c r="C200" s="286" t="s">
        <v>1303</v>
      </c>
      <c r="D200" s="286"/>
      <c r="E200" s="286"/>
      <c r="F200" s="305" t="s">
        <v>46</v>
      </c>
      <c r="G200" s="286"/>
      <c r="H200" s="397" t="s">
        <v>1314</v>
      </c>
      <c r="I200" s="397"/>
      <c r="J200" s="397"/>
      <c r="K200" s="327"/>
    </row>
    <row r="201" spans="2:11" ht="15" customHeight="1">
      <c r="B201" s="306"/>
      <c r="C201" s="312"/>
      <c r="D201" s="286"/>
      <c r="E201" s="286"/>
      <c r="F201" s="305" t="s">
        <v>47</v>
      </c>
      <c r="G201" s="286"/>
      <c r="H201" s="397" t="s">
        <v>1315</v>
      </c>
      <c r="I201" s="397"/>
      <c r="J201" s="397"/>
      <c r="K201" s="327"/>
    </row>
    <row r="202" spans="2:11" ht="15" customHeight="1">
      <c r="B202" s="306"/>
      <c r="C202" s="312"/>
      <c r="D202" s="286"/>
      <c r="E202" s="286"/>
      <c r="F202" s="305" t="s">
        <v>50</v>
      </c>
      <c r="G202" s="286"/>
      <c r="H202" s="397" t="s">
        <v>1316</v>
      </c>
      <c r="I202" s="397"/>
      <c r="J202" s="397"/>
      <c r="K202" s="327"/>
    </row>
    <row r="203" spans="2:11" ht="15" customHeight="1">
      <c r="B203" s="306"/>
      <c r="C203" s="286"/>
      <c r="D203" s="286"/>
      <c r="E203" s="286"/>
      <c r="F203" s="305" t="s">
        <v>48</v>
      </c>
      <c r="G203" s="286"/>
      <c r="H203" s="397" t="s">
        <v>1317</v>
      </c>
      <c r="I203" s="397"/>
      <c r="J203" s="397"/>
      <c r="K203" s="327"/>
    </row>
    <row r="204" spans="2:11" ht="15" customHeight="1">
      <c r="B204" s="306"/>
      <c r="C204" s="286"/>
      <c r="D204" s="286"/>
      <c r="E204" s="286"/>
      <c r="F204" s="305" t="s">
        <v>49</v>
      </c>
      <c r="G204" s="286"/>
      <c r="H204" s="397" t="s">
        <v>1318</v>
      </c>
      <c r="I204" s="397"/>
      <c r="J204" s="397"/>
      <c r="K204" s="327"/>
    </row>
    <row r="205" spans="2:11" ht="15" customHeight="1">
      <c r="B205" s="306"/>
      <c r="C205" s="286"/>
      <c r="D205" s="286"/>
      <c r="E205" s="286"/>
      <c r="F205" s="305"/>
      <c r="G205" s="286"/>
      <c r="H205" s="286"/>
      <c r="I205" s="286"/>
      <c r="J205" s="286"/>
      <c r="K205" s="327"/>
    </row>
    <row r="206" spans="2:11" ht="15" customHeight="1">
      <c r="B206" s="306"/>
      <c r="C206" s="286" t="s">
        <v>1259</v>
      </c>
      <c r="D206" s="286"/>
      <c r="E206" s="286"/>
      <c r="F206" s="305" t="s">
        <v>82</v>
      </c>
      <c r="G206" s="286"/>
      <c r="H206" s="397" t="s">
        <v>1319</v>
      </c>
      <c r="I206" s="397"/>
      <c r="J206" s="397"/>
      <c r="K206" s="327"/>
    </row>
    <row r="207" spans="2:11" ht="15" customHeight="1">
      <c r="B207" s="306"/>
      <c r="C207" s="312"/>
      <c r="D207" s="286"/>
      <c r="E207" s="286"/>
      <c r="F207" s="305" t="s">
        <v>1156</v>
      </c>
      <c r="G207" s="286"/>
      <c r="H207" s="397" t="s">
        <v>1157</v>
      </c>
      <c r="I207" s="397"/>
      <c r="J207" s="397"/>
      <c r="K207" s="327"/>
    </row>
    <row r="208" spans="2:11" ht="15" customHeight="1">
      <c r="B208" s="306"/>
      <c r="C208" s="286"/>
      <c r="D208" s="286"/>
      <c r="E208" s="286"/>
      <c r="F208" s="305" t="s">
        <v>1154</v>
      </c>
      <c r="G208" s="286"/>
      <c r="H208" s="397" t="s">
        <v>1320</v>
      </c>
      <c r="I208" s="397"/>
      <c r="J208" s="397"/>
      <c r="K208" s="327"/>
    </row>
    <row r="209" spans="2:11" ht="15" customHeight="1">
      <c r="B209" s="344"/>
      <c r="C209" s="312"/>
      <c r="D209" s="312"/>
      <c r="E209" s="312"/>
      <c r="F209" s="305" t="s">
        <v>1158</v>
      </c>
      <c r="G209" s="291"/>
      <c r="H209" s="398" t="s">
        <v>1159</v>
      </c>
      <c r="I209" s="398"/>
      <c r="J209" s="398"/>
      <c r="K209" s="345"/>
    </row>
    <row r="210" spans="2:11" ht="15" customHeight="1">
      <c r="B210" s="344"/>
      <c r="C210" s="312"/>
      <c r="D210" s="312"/>
      <c r="E210" s="312"/>
      <c r="F210" s="305" t="s">
        <v>1160</v>
      </c>
      <c r="G210" s="291"/>
      <c r="H210" s="398" t="s">
        <v>1133</v>
      </c>
      <c r="I210" s="398"/>
      <c r="J210" s="398"/>
      <c r="K210" s="345"/>
    </row>
    <row r="211" spans="2:11" ht="15" customHeight="1">
      <c r="B211" s="344"/>
      <c r="C211" s="312"/>
      <c r="D211" s="312"/>
      <c r="E211" s="312"/>
      <c r="F211" s="346"/>
      <c r="G211" s="291"/>
      <c r="H211" s="347"/>
      <c r="I211" s="347"/>
      <c r="J211" s="347"/>
      <c r="K211" s="345"/>
    </row>
    <row r="212" spans="2:11" ht="15" customHeight="1">
      <c r="B212" s="344"/>
      <c r="C212" s="286" t="s">
        <v>1283</v>
      </c>
      <c r="D212" s="312"/>
      <c r="E212" s="312"/>
      <c r="F212" s="305">
        <v>1</v>
      </c>
      <c r="G212" s="291"/>
      <c r="H212" s="398" t="s">
        <v>1321</v>
      </c>
      <c r="I212" s="398"/>
      <c r="J212" s="398"/>
      <c r="K212" s="345"/>
    </row>
    <row r="213" spans="2:11" ht="15" customHeight="1">
      <c r="B213" s="344"/>
      <c r="C213" s="312"/>
      <c r="D213" s="312"/>
      <c r="E213" s="312"/>
      <c r="F213" s="305">
        <v>2</v>
      </c>
      <c r="G213" s="291"/>
      <c r="H213" s="398" t="s">
        <v>1322</v>
      </c>
      <c r="I213" s="398"/>
      <c r="J213" s="398"/>
      <c r="K213" s="345"/>
    </row>
    <row r="214" spans="2:11" ht="15" customHeight="1">
      <c r="B214" s="344"/>
      <c r="C214" s="312"/>
      <c r="D214" s="312"/>
      <c r="E214" s="312"/>
      <c r="F214" s="305">
        <v>3</v>
      </c>
      <c r="G214" s="291"/>
      <c r="H214" s="398" t="s">
        <v>1323</v>
      </c>
      <c r="I214" s="398"/>
      <c r="J214" s="398"/>
      <c r="K214" s="345"/>
    </row>
    <row r="215" spans="2:11" ht="15" customHeight="1">
      <c r="B215" s="344"/>
      <c r="C215" s="312"/>
      <c r="D215" s="312"/>
      <c r="E215" s="312"/>
      <c r="F215" s="305">
        <v>4</v>
      </c>
      <c r="G215" s="291"/>
      <c r="H215" s="398" t="s">
        <v>1324</v>
      </c>
      <c r="I215" s="398"/>
      <c r="J215" s="398"/>
      <c r="K215" s="345"/>
    </row>
    <row r="216" spans="2:11" ht="12.75" customHeight="1">
      <c r="B216" s="348"/>
      <c r="C216" s="349"/>
      <c r="D216" s="349"/>
      <c r="E216" s="349"/>
      <c r="F216" s="349"/>
      <c r="G216" s="349"/>
      <c r="H216" s="349"/>
      <c r="I216" s="349"/>
      <c r="J216" s="349"/>
      <c r="K216" s="350"/>
    </row>
  </sheetData>
  <sheetProtection password="CC35" sheet="1" objects="1" scenarios="1" formatCells="0" formatColumns="0" formatRows="0" sort="0" autoFilter="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IO-01 - IO 01 - Splašková...</vt:lpstr>
      <vt:lpstr>IO-02 - IO 02 - Splašková...</vt:lpstr>
      <vt:lpstr>VRN - Vedlejší rozpočtové...</vt:lpstr>
      <vt:lpstr>Pokyny pro vyplnění</vt:lpstr>
      <vt:lpstr>'IO-01 - IO 01 - Splašková...'!Názvy_tisku</vt:lpstr>
      <vt:lpstr>'IO-02 - IO 02 - Splašková...'!Názvy_tisku</vt:lpstr>
      <vt:lpstr>'Rekapitulace stavby'!Názvy_tisku</vt:lpstr>
      <vt:lpstr>'VRN - Vedlejší rozpočtové...'!Názvy_tisku</vt:lpstr>
      <vt:lpstr>'IO-01 - IO 01 - Splašková...'!Oblast_tisku</vt:lpstr>
      <vt:lpstr>'IO-02 - IO 02 - Splašková...'!Oblast_tisku</vt:lpstr>
      <vt:lpstr>'Pokyny pro vyplnění'!Oblast_tisku</vt:lpstr>
      <vt:lpstr>'Rekapitulace stavby'!Oblast_tisku</vt:lpstr>
      <vt:lpstr>'VRN - Vedlejší rozpočtové...'!Oblast_tisku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Hlavackova</dc:creator>
  <cp:lastModifiedBy>Hlavackova</cp:lastModifiedBy>
  <dcterms:created xsi:type="dcterms:W3CDTF">2017-03-03T14:16:22Z</dcterms:created>
  <dcterms:modified xsi:type="dcterms:W3CDTF">2017-03-03T14:16:29Z</dcterms:modified>
</cp:coreProperties>
</file>